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an\OneDrive\Área de Trabalho\PREFEITURA\PRAÇAS\AVENIDA ANTÕNIO AMORIN\"/>
    </mc:Choice>
  </mc:AlternateContent>
  <xr:revisionPtr revIDLastSave="0" documentId="13_ncr:1_{54EC1E6F-BDC1-40EB-AC2E-B214602A494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LANILHA ORÇAMENTARIA" sheetId="5" r:id="rId1"/>
    <sheet name="CRONOGRAMA" sheetId="6" r:id="rId2"/>
  </sheets>
  <definedNames>
    <definedName name="_xlnm.Print_Area" localSheetId="1">CRONOGRAMA!$B$1:$I$31</definedName>
  </definedNames>
  <calcPr calcId="181029"/>
</workbook>
</file>

<file path=xl/calcChain.xml><?xml version="1.0" encoding="utf-8"?>
<calcChain xmlns="http://schemas.openxmlformats.org/spreadsheetml/2006/main">
  <c r="F24" i="6" l="1"/>
  <c r="G14" i="5"/>
  <c r="D7" i="6" l="1"/>
  <c r="F12" i="6"/>
  <c r="E12" i="6"/>
  <c r="E10" i="6"/>
  <c r="F10" i="6"/>
  <c r="F16" i="6"/>
  <c r="H24" i="6"/>
  <c r="G24" i="6"/>
  <c r="H22" i="6"/>
  <c r="I19" i="6"/>
  <c r="H20" i="6"/>
  <c r="H18" i="6"/>
  <c r="G18" i="6"/>
  <c r="I17" i="6"/>
  <c r="G16" i="6"/>
  <c r="H14" i="6"/>
  <c r="G14" i="6"/>
  <c r="I24" i="6"/>
  <c r="I22" i="6"/>
  <c r="I20" i="6"/>
  <c r="I18" i="6"/>
  <c r="I16" i="6"/>
  <c r="I14" i="6"/>
  <c r="I12" i="6"/>
  <c r="I10" i="6"/>
  <c r="I8" i="6"/>
  <c r="E8" i="6"/>
  <c r="F26" i="6" l="1"/>
  <c r="G26" i="6"/>
  <c r="H26" i="6"/>
  <c r="E26" i="6"/>
  <c r="G19" i="5"/>
  <c r="H19" i="5" s="1"/>
  <c r="G18" i="5"/>
  <c r="H18" i="5" s="1"/>
  <c r="G13" i="5"/>
  <c r="H13" i="5" s="1"/>
  <c r="G21" i="5"/>
  <c r="H21" i="5" s="1"/>
  <c r="G17" i="5"/>
  <c r="H17" i="5" s="1"/>
  <c r="G26" i="5"/>
  <c r="H26" i="5" s="1"/>
  <c r="G27" i="5"/>
  <c r="H27" i="5" s="1"/>
  <c r="G51" i="5"/>
  <c r="H51" i="5" s="1"/>
  <c r="G71" i="5"/>
  <c r="H71" i="5" s="1"/>
  <c r="G70" i="5"/>
  <c r="H70" i="5" s="1"/>
  <c r="G69" i="5"/>
  <c r="H69" i="5" s="1"/>
  <c r="G68" i="5"/>
  <c r="H68" i="5" s="1"/>
  <c r="G67" i="5"/>
  <c r="H67" i="5" s="1"/>
  <c r="G66" i="5"/>
  <c r="H66" i="5" s="1"/>
  <c r="G63" i="5"/>
  <c r="H63" i="5" s="1"/>
  <c r="G62" i="5"/>
  <c r="H62" i="5" s="1"/>
  <c r="G61" i="5"/>
  <c r="H61" i="5" s="1"/>
  <c r="G60" i="5"/>
  <c r="H60" i="5" s="1"/>
  <c r="G59" i="5"/>
  <c r="H59" i="5" s="1"/>
  <c r="G58" i="5"/>
  <c r="H58" i="5" s="1"/>
  <c r="G57" i="5"/>
  <c r="H57" i="5" s="1"/>
  <c r="G54" i="5"/>
  <c r="H54" i="5" s="1"/>
  <c r="G53" i="5"/>
  <c r="H53" i="5" s="1"/>
  <c r="G52" i="5"/>
  <c r="H52" i="5" s="1"/>
  <c r="G48" i="5"/>
  <c r="H48" i="5" s="1"/>
  <c r="G47" i="5"/>
  <c r="H47" i="5" s="1"/>
  <c r="G46" i="5"/>
  <c r="H46" i="5" s="1"/>
  <c r="G45" i="5"/>
  <c r="H45" i="5" s="1"/>
  <c r="G44" i="5"/>
  <c r="H44" i="5" s="1"/>
  <c r="G41" i="5"/>
  <c r="H41" i="5" s="1"/>
  <c r="G40" i="5"/>
  <c r="H40" i="5" s="1"/>
  <c r="G39" i="5"/>
  <c r="H39" i="5" s="1"/>
  <c r="G38" i="5"/>
  <c r="H38" i="5" s="1"/>
  <c r="G37" i="5"/>
  <c r="H37" i="5" s="1"/>
  <c r="G34" i="5"/>
  <c r="H34" i="5" s="1"/>
  <c r="G33" i="5"/>
  <c r="H33" i="5" s="1"/>
  <c r="G32" i="5"/>
  <c r="H32" i="5" s="1"/>
  <c r="G31" i="5"/>
  <c r="H31" i="5" s="1"/>
  <c r="G30" i="5"/>
  <c r="H30" i="5" s="1"/>
  <c r="G25" i="5"/>
  <c r="H25" i="5" s="1"/>
  <c r="G24" i="5"/>
  <c r="H24" i="5" s="1"/>
  <c r="G20" i="5"/>
  <c r="H20" i="5" s="1"/>
  <c r="H14" i="5"/>
  <c r="H15" i="5" l="1"/>
  <c r="H72" i="5"/>
  <c r="H64" i="5"/>
  <c r="H55" i="5"/>
  <c r="H35" i="5"/>
  <c r="H28" i="5"/>
  <c r="H49" i="5"/>
  <c r="H22" i="5"/>
  <c r="H42" i="5"/>
  <c r="H73" i="5" l="1"/>
  <c r="G72" i="5" l="1"/>
  <c r="I9" i="6" l="1"/>
  <c r="I7" i="6" l="1"/>
  <c r="I13" i="6" l="1"/>
  <c r="I25" i="6" l="1"/>
  <c r="I11" i="6"/>
</calcChain>
</file>

<file path=xl/sharedStrings.xml><?xml version="1.0" encoding="utf-8"?>
<sst xmlns="http://schemas.openxmlformats.org/spreadsheetml/2006/main" count="255" uniqueCount="197">
  <si>
    <t>ITEM</t>
  </si>
  <si>
    <t xml:space="preserve"> </t>
  </si>
  <si>
    <t>1.1</t>
  </si>
  <si>
    <t xml:space="preserve">FORMA DE EXECUÇÃO: </t>
  </si>
  <si>
    <t>(    )</t>
  </si>
  <si>
    <t>DIRETA</t>
  </si>
  <si>
    <t>(  X )</t>
  </si>
  <si>
    <t>INDIRETA</t>
  </si>
  <si>
    <t>CÓDIGO</t>
  </si>
  <si>
    <t>DESCRIÇÃO</t>
  </si>
  <si>
    <t>UNIDADE</t>
  </si>
  <si>
    <t>QUANTIDADE</t>
  </si>
  <si>
    <t>PREÇO TOTAL</t>
  </si>
  <si>
    <t>2.1</t>
  </si>
  <si>
    <t>TOTAL GERAL DA OBRA</t>
  </si>
  <si>
    <t>109267/D</t>
  </si>
  <si>
    <t>CRONOGRAMA FÍSICO-FINANCEIRO</t>
  </si>
  <si>
    <t>ETAPAS</t>
  </si>
  <si>
    <t>FÍSICO/ FINANCEIRO</t>
  </si>
  <si>
    <t>MÊS 1</t>
  </si>
  <si>
    <t>MÊS 2</t>
  </si>
  <si>
    <t>MÊS 3</t>
  </si>
  <si>
    <t>MÊS 4</t>
  </si>
  <si>
    <t>TOTAL</t>
  </si>
  <si>
    <t>Responsável Técnico</t>
  </si>
  <si>
    <t>Assinatura:</t>
  </si>
  <si>
    <t>CREA:</t>
  </si>
  <si>
    <t>BDI</t>
  </si>
  <si>
    <t>PREÇO UNITÁRIO S/ BDI</t>
  </si>
  <si>
    <t>PREÇO UNITÁRIO C/ BDI</t>
  </si>
  <si>
    <t>PREFEITURA MUNICIPAL DE PAPAGAIOS</t>
  </si>
  <si>
    <t>PREFEITO MUNICIPAL</t>
  </si>
  <si>
    <t>PREFEITURA MUNICIPAL DE PAPAGAIOS                    Estado de Minas Gerais</t>
  </si>
  <si>
    <t>CONTRATANTE: PREFEITURA MUNICIPAL DE PAPAGAIOS</t>
  </si>
  <si>
    <t xml:space="preserve">PLANILHA ORÇAMENTÁRIA </t>
  </si>
  <si>
    <t xml:space="preserve">ENGENHEIRO RESPONSÁVEL </t>
  </si>
  <si>
    <t xml:space="preserve">Nome: </t>
  </si>
  <si>
    <t>PREFEITURA MUNICIPAL DE PAPAGAIOS                                             Estado de Minas Gerais</t>
  </si>
  <si>
    <t>M</t>
  </si>
  <si>
    <t>LOCAL: AVENIDA ANTÔNIO AMORIN.</t>
  </si>
  <si>
    <t>M2</t>
  </si>
  <si>
    <t>ED-28427</t>
  </si>
  <si>
    <t>MÊS</t>
  </si>
  <si>
    <t>ED-51132</t>
  </si>
  <si>
    <t>M3</t>
  </si>
  <si>
    <t>M3XKM</t>
  </si>
  <si>
    <t>2.3</t>
  </si>
  <si>
    <t>CARGA MECÂNICA DE MATERIAL DE QUALQUER NATUREZA SOBRE CAMINHÃO, EXCLUSIVE TRANSPORTE</t>
  </si>
  <si>
    <t>ED-51107</t>
  </si>
  <si>
    <t>2.4</t>
  </si>
  <si>
    <t>ESCAVAÇÃO MANUAL DE VALA COM PROFUNDIDADE MENOR OU IGUAL A 1,5M, INCLUSIVE DESCARGA LATERAL</t>
  </si>
  <si>
    <t>3.1</t>
  </si>
  <si>
    <t>ED-48442</t>
  </si>
  <si>
    <t>DEMOLIÇÃO MECANIZADA DE CONCRETO, SEM ARMAÇÃO, COM EQUIPAMENTO ELÉTRICO, INCLUSIVE AFASTAMENTO E EMPILHAMENTO, EXCLUSIVE TRANSPORTE E RETIRADA DO MATERIAL DEMOLIDO</t>
  </si>
  <si>
    <t>3.3</t>
  </si>
  <si>
    <t>ED-48481</t>
  </si>
  <si>
    <t>DEMOLIÇÃO MANUAL DE PISO DE PEDRAS (MÁRMORE, GRANITO, ARDÓSIA, ETC.), INCLUSIVE AFASTAMENTO E EMPILHAMENTO, EXCLUSIVE DEMOLIÇÃO DE CONTRAPISO, TRANSPORTE E RETIRADA DO MATERIAL DEMOLIDO</t>
  </si>
  <si>
    <t>DEMOLIÇÃO DE CONCRETO E ALVENARIA.</t>
  </si>
  <si>
    <t>MOBILIZAÇÃO E SERVIÇOS PRELIMINARES.</t>
  </si>
  <si>
    <t>MOVIMENTAÇÃO DE TERRA.</t>
  </si>
  <si>
    <t>4.1</t>
  </si>
  <si>
    <t>REVESTIMENTOS ( REBOCO, CHAPISCO E PISOS).</t>
  </si>
  <si>
    <t>ED-50727</t>
  </si>
  <si>
    <t>CHAPISCO COM ARGAMASSA, TRAÇO 1:3 (CIMENTO E AREIA), ESP. 5MM, APLICADO EM ALVENARIA/ESTRUTURA DE CONCRETO COM COLHER, INCLUSIVE ARGAMASSA COM PREPARO MECANIZADO</t>
  </si>
  <si>
    <t>4.2</t>
  </si>
  <si>
    <t xml:space="preserve"> ED-50759</t>
  </si>
  <si>
    <t>REBOCO COM ARGAMASSA, TRAÇO 1:7 (CIMENTO E AREIA), ESP. 20MM, APLICAÇÃO MANUAL, INCLUSIVE ARGAMASSA COM PREPARO MECANIZADO, EXCLUSIVE CHAPISCO</t>
  </si>
  <si>
    <t>4.4</t>
  </si>
  <si>
    <t>ED-51146</t>
  </si>
  <si>
    <t>EXECUÇÃO DE PAVIMENTO INTERTRAVADO ECOLÓGICO,
 ESPESSURA 6CM, FCK 35MPA, INCLUINDO FORNECIMENTO E TRANSPORTE DE TODOS OS MATERIAIS E COLCHÃO DE ASSENTAMENTO COM ESPESSURA 6CM</t>
  </si>
  <si>
    <t>4.5</t>
  </si>
  <si>
    <t>ED-15226</t>
  </si>
  <si>
    <t>RAMPA PARA ACESSO DE DEFICIENTE, EM CONCRETO SIMPLES FCK = 25 MPA, DESEMPENADA, COM PINTURA INDICATIVA, 02 DEMÃOS</t>
  </si>
  <si>
    <t xml:space="preserve"> ED-51148</t>
  </si>
  <si>
    <t>5.3</t>
  </si>
  <si>
    <t xml:space="preserve"> ED-49618</t>
  </si>
  <si>
    <t>FORNECIMENTO DE CONCRETO ESTRUTURAL, PREPARADO EM OBRA, COM FCK 20MPA, INCLUSIVE LANÇAMENTO, ADENSAMENTO E ACABAMENTO</t>
  </si>
  <si>
    <t>5.4</t>
  </si>
  <si>
    <t>PINTURAS</t>
  </si>
  <si>
    <t>6.1</t>
  </si>
  <si>
    <t>ED-50514</t>
  </si>
  <si>
    <t>6.2</t>
  </si>
  <si>
    <t>PINTURA ACRÍLICA PARA PISO EM PASSEIO/SUPERFÍCIE
 CIMENTADA, DUAS (2) DEMÃOS</t>
  </si>
  <si>
    <t xml:space="preserve"> ED-50459</t>
  </si>
  <si>
    <t>6.3</t>
  </si>
  <si>
    <t xml:space="preserve"> ED-50492</t>
  </si>
  <si>
    <t>PINTURA ESMALTE EM ESTRUTURA DE AÇO CARBONO, DUAS (2) DEMÃOS, EXCLUSIVE FUNDO ANTICORROSIVO</t>
  </si>
  <si>
    <t>7.1</t>
  </si>
  <si>
    <t>7.2</t>
  </si>
  <si>
    <t>7.3</t>
  </si>
  <si>
    <t>7.5</t>
  </si>
  <si>
    <t>INSTALAÇÕES ELÉTRICAS</t>
  </si>
  <si>
    <t xml:space="preserve"> ED-49197</t>
  </si>
  <si>
    <t>CAIXA DE INSPEÇÃO EM CONCRETO, TIPO "ZA" PASSEIO, PADRÃO CEMIG, DIMENSÃO (28X28)CM, ALTURA 40CM, COM TAMPA E ARO ARTICULADO EM FERRO FUNDIDO INCLUSIVE ESCAVAÇÃO, APILOAMENTO, LASTRO DE BRITA, REATERRO E TRANSPORTE E RETIRADA DO MATERIAL ESCAVADO (EM CAÇAMBA)</t>
  </si>
  <si>
    <t>UM</t>
  </si>
  <si>
    <t>DUTO CORRUGADO EM PEAD (POLIETILENO DE ALTA DENSIDADE) , PARA PROTEÇÃO DE CABOS SUBTERRÂNEOS DN 40 MM (1.1/2")</t>
  </si>
  <si>
    <t>ED-49295</t>
  </si>
  <si>
    <t xml:space="preserve"> PLANTIO DE GRAMA ESMERALDA EM PLACAS, INCLUSIVE TERRA VEGETAL E CONSERVAÇÃO POR TRINTA (30) DIAS</t>
  </si>
  <si>
    <t>ED-50437</t>
  </si>
  <si>
    <t xml:space="preserve"> ED-25243</t>
  </si>
  <si>
    <t>FORNECIMENTO DE PALMEIRA JERIVÁ COM ALTURA MÉDIA DE 2,00M, EXCLUSIVE PLANTIO</t>
  </si>
  <si>
    <t>PLANTIO E PREPARO DE COVAS PARA ÁRVORES COM ALTURA MÉDIA DE 2,00M, DIMENSÕES (60X60X60)CM , EXCLUSIVE FORNECIMENTO DAS MUDAS</t>
  </si>
  <si>
    <t xml:space="preserve"> ED-50432</t>
  </si>
  <si>
    <t>PAISAGISMO</t>
  </si>
  <si>
    <t>DIVERSOS</t>
  </si>
  <si>
    <t xml:space="preserve"> LIMPEZA FINAL PARA ENTREGA DA OBRA</t>
  </si>
  <si>
    <t>ED-50266</t>
  </si>
  <si>
    <t>8.1</t>
  </si>
  <si>
    <t>8.2</t>
  </si>
  <si>
    <t xml:space="preserve">FOLHA Nº: </t>
  </si>
  <si>
    <t>ESCAVAÇÃO MECÂNICA EM SOLO MOLE, INCLUSIVE CARGA EM CAMINHÃO, EXCLUSIVE TRANSPORTE E DESCARGA</t>
  </si>
  <si>
    <t xml:space="preserve"> ED-49001</t>
  </si>
  <si>
    <t>CABO DE COBRE FLEXÍVEL, CLASSE 5, ISOLAMENTO TIPO EPR/ HEPR, NÃO HALOGENADO, ANTICHAMA, TERMOFIXO, UNIPOLAR, SEÇÃO 16 MM2, 90°C, 0,6/1KV</t>
  </si>
  <si>
    <t>ED-51119</t>
  </si>
  <si>
    <t>DEMOLIÇÃO DE CONCRETO E ALVENARIA</t>
  </si>
  <si>
    <t>4.3</t>
  </si>
  <si>
    <t>DEMOLIÇÃO MANUAL DE REBOCO OU EMBOÇO, COM ESPESSURA DE ATÉ 55MM, INCLUSIVE AFASTAMENTO E EMPILHAMENTO, EXCLUSIVE TRANSPORTE E RETIRADA DO MATERIAL DEMOLIDO</t>
  </si>
  <si>
    <t xml:space="preserve"> ED-48501 </t>
  </si>
  <si>
    <t>ED-29231</t>
  </si>
  <si>
    <t xml:space="preserve">  TRANSPORTE DE MATERIAL DE QUALQUER NATUREZA EM CAMINHÃO, DISTÂNCIA MAIOR QUE 2KM E MENOR OU IGUAL A 5KM, DENTRO DO PERÍMETRO URBANO, EXCLUSIVE CARGA, INCLUSIVE DESCARGA</t>
  </si>
  <si>
    <t xml:space="preserve"> ED-48219</t>
  </si>
  <si>
    <t>ALVENARIA DE BLOCO DE CONCRETO CHEIO SEM ARMAÇÃO, EM CONCRETO COM FCK DE 20MPA , ESP. 14CM, PARA REVESTIMENTO, INCLUSIVE ARGAMASSA PARA ASSENTAMENTO ( DETALHE D - CADERNO SEDS)</t>
  </si>
  <si>
    <t>ED-48989</t>
  </si>
  <si>
    <t>CABO DE COBRE FLEXÍVEL, CLASSE 5, ISOLAMENTO TIPO EPR/HEPR, NÃO HALOGENADO, ANTICHAMA, TERMOFIXO, UNIPOLAR, SEÇÃO 2,5 MM2, 90°C, 0,6/1KV</t>
  </si>
  <si>
    <t xml:space="preserve"> ED-50508</t>
  </si>
  <si>
    <t>LIXAMENTO MANUAL EM SUPERFÍCIE METÁLICA PARA REMOÇÃO DE TINTA</t>
  </si>
  <si>
    <t>7.4</t>
  </si>
  <si>
    <t>ED-49664</t>
  </si>
  <si>
    <t>FORNECIMENTO DE ESTRUTURA METÁLICA EM PERFIL LAMINADO, INCLUSIVE FABRICAÇÃO, TRANSPORTE, MONTAGEM E APLICAÇÃO DE FUNDO PREPARADOR AN</t>
  </si>
  <si>
    <t xml:space="preserve"> LIXEIRA DUPLA, COM CAPACIDADE VOLUMETRICA DE 60L*, FABRICADA EM TUBO DE ACO CARBONO, CESTOS EM CHAPA DE ACO E PINTURA NO PROCESSO ELETROSTATICO - PARA ACADEMIA AO AR LIVRE / ACADEMIA DA TERCEIRA IDADE - ATI</t>
  </si>
  <si>
    <t>KG</t>
  </si>
  <si>
    <t>UN</t>
  </si>
  <si>
    <t xml:space="preserve"> ED-50669</t>
  </si>
  <si>
    <t>CONDUTOR CIRCULAR DE ÁGUA PLUVIAL PARA DO TELHADO EM TUBO DE PVC, DIÂMETRO DE 75MM, INCLUSIVE CONEXÕES E SUPORTES</t>
  </si>
  <si>
    <t>8.3</t>
  </si>
  <si>
    <t>8.4</t>
  </si>
  <si>
    <t xml:space="preserve"> ED-48429</t>
  </si>
  <si>
    <t>COBERTURA EM TELHA METÁLICA GALVANIZADA TRAPEZOIDAL,TIPO DUPLA TERMOACÚSTICA COM DUAS FACES TRAPEZOIDAIS, ESP. 0,43MM, PREENCHIMENTO EM POLIESTIRENO EXPANDIDO/ ISOPOR COM ESP. 30MM, ACABAMENTO NATURAL, INCLUSIVE ACESSÓRIOS PARA FIXAÇÃO, FORNECIMENTO E INSTALAÇÃO</t>
  </si>
  <si>
    <t>ED-50682</t>
  </si>
  <si>
    <t>8.5</t>
  </si>
  <si>
    <t>8.6</t>
  </si>
  <si>
    <t>RUFO E CONTRARRUFO EM CHAPA GALVANIZADA, ESP. 0,5MM ( GSG-26), COM DESENVOLVIMENTO DE 15CM, INCLUSIVE IÇAMENTO MANUAL VERTICAL</t>
  </si>
  <si>
    <t>ALVENARIA, CONCRETO E AÇO.</t>
  </si>
  <si>
    <t>ED-29551</t>
  </si>
  <si>
    <t>CORTE, DOBRA E MONTAGEM DE AÇO CA-50, DIÂMETRO 10MM, INCLUSIVE ESPAÇADOR</t>
  </si>
  <si>
    <t>ED-29548</t>
  </si>
  <si>
    <t>CORTE, DOBRA E MONTAGEM DE AÇO CA-60, DIÂMETRO 5MM, INCLUSIVE ESPAÇADOR</t>
  </si>
  <si>
    <t>5.1</t>
  </si>
  <si>
    <t>5.2</t>
  </si>
  <si>
    <t xml:space="preserve"> ED-29801</t>
  </si>
  <si>
    <t>PERFURAÇÃO MANUAL DE ESTACA TIPO BROCA A TRADO,
 INCLUSIVE AFASTAMENTO, EXCLUSIVE ARMAÇÃO, CONCRETOESTRUTURAL, TRANSPORTE E RETIRADA DO MATERIAL ESCAVADO</t>
  </si>
  <si>
    <t>2.5</t>
  </si>
  <si>
    <t>OBRA: REFORMA DA ROTATÓRIA E CANTEIRO CENTRAL DA AVENIDA ANTÔNIO AMORIN.</t>
  </si>
  <si>
    <t>PRAZO DE EXECUÇÃO:  4 MESES</t>
  </si>
  <si>
    <t>3.4</t>
  </si>
  <si>
    <t>ED-50446</t>
  </si>
  <si>
    <t>FORNECIMENTO DE ARBUSTO BELA EMÍLIA COM ALTURA MÍNIMA DE 15CM, EXCLUSIVE PLANTIO</t>
  </si>
  <si>
    <t>ED-50447</t>
  </si>
  <si>
    <t>FORNECIMENTO DE ARBUSTO CAMARÁ COM ALTURA MÍNIMA DE 15CM, EXCLUSIVE PLANTIO</t>
  </si>
  <si>
    <t xml:space="preserve"> ED-50433</t>
  </si>
  <si>
    <t>7.6</t>
  </si>
  <si>
    <t>PLANTIO E PREPARO DE COVAS DE ARBUSTOS ORNAMENTAIS EM GERAL, EXCETO FORNECIMENTO DAS MUDAS</t>
  </si>
  <si>
    <t>PLANTIO E PREPARO DE COVAS DE FORRAÇÃO, EXCETO
 FORNECIMENTO DAS MUDAS</t>
  </si>
  <si>
    <t xml:space="preserve"> ED-50434</t>
  </si>
  <si>
    <t>7.7</t>
  </si>
  <si>
    <t>PREPARAÇÃO PARA EMASSAMENTO OU PINTURA (LÁTEX/
 ACRÍLICA) EM PISO, INCLUSIVE UMA (1) DEMÃO DE SELADOR ACRÍLICO</t>
  </si>
  <si>
    <t xml:space="preserve"> ED-31568</t>
  </si>
  <si>
    <t>FÔRMA E DESFORMA PARA PILAR DE MADEIRA COM TÁBUA E SARRAFO, REAPROVEITAMENTO (5X), EXCLUSIVE ESCORAMENTO</t>
  </si>
  <si>
    <t>5.5</t>
  </si>
  <si>
    <t>FORNECIMENTO E COLOCAÇÃO DE PLACA DE OBRA EM CHAPA GALVANIZADA #26, ESP. 0,45MM, DIMENSÃO (3X1,5)M, PLOTADA COM ADESIVO VINÍLICO, AFIXADA COM REBITES 4,8X40MM, EM ESTRUTURA METÁLICA DE METALON 20X20MM, ESP. 1,25MM, INCLUSIVE SUPORTE EM EUCALIPTO AUTOCLAVADO PINTADO COM TINTA PVA DUAS (2) DEMÃOS</t>
  </si>
  <si>
    <t>ED-17953</t>
  </si>
  <si>
    <t>6.5</t>
  </si>
  <si>
    <t xml:space="preserve">                                                                                                            ELETRODUTO FLEXÍVEL CORRUGADO, PVC, ANTI-CHAMA, DN 32MM (1"), APLICADO EM ALVENARIA, EXCLUSIVE RASGO
</t>
  </si>
  <si>
    <t>PISO PODOTÁTIL DE CONCRETO, ALERTA OU DIRECIONAL, APLICADO EM PISO (20X20CM) COM JUNTA SECA, COR VERMELHO/AMARELO, ASSENTAMENTO COM ARGAMASSA INDUSTRIALIZADA, INCLUSIVE FORNECIMENTO E INSTALAÇÃO</t>
  </si>
  <si>
    <t>REGIÃO/MÊS DE REFERÊNCIA: CENTRAL -SEINFRA-MG-JANEIRO/2024, SINAP 20/03/2024.</t>
  </si>
  <si>
    <t>DEMOLIÇÃO MECANIZADA DE REVESTIMENTO ASFÁLTICO, COM EQUIPAMENTO PNEUMÁTICO, INCLUSIVE AFASTAMENTO E EMPILHAMENTO, EXCLUSIVE TRANSPORTE E RETIRADA DO  MATERIAL DEMOLIDO</t>
  </si>
  <si>
    <t xml:space="preserve"> ED-48492</t>
  </si>
  <si>
    <t>ALVENARIAS,  CONCRETOS E AÇO.</t>
  </si>
  <si>
    <t>28.410,09</t>
  </si>
  <si>
    <t>31.408,19</t>
  </si>
  <si>
    <t>229.414,44</t>
  </si>
  <si>
    <t>43.412,47</t>
  </si>
  <si>
    <t>35.886,30</t>
  </si>
  <si>
    <t>30.688,02</t>
  </si>
  <si>
    <t>24.166,86</t>
  </si>
  <si>
    <t>100%</t>
  </si>
  <si>
    <t>9%</t>
  </si>
  <si>
    <t>8%</t>
  </si>
  <si>
    <t>7%</t>
  </si>
  <si>
    <t>1.2</t>
  </si>
  <si>
    <t>ED-16349</t>
  </si>
  <si>
    <t>7468,43</t>
  </si>
  <si>
    <t xml:space="preserve"> LOCAÇÃO DE CONTAINER COM ISOLAMENTO TÉRMICO, TIPO 2, PARA ESCRITÓRIO DE OBRA COM SANITÁRIO CONTENDO UM (1) VASO SANITÁRIO E UM (1) LAVATÓRIO, COM MEDIDAS REFERENCIAIS DE (6) METROS COMPRIMENTO, (2,3) METROS LARGURA E (2,5) METROS ALTURA ÚTIL INTERNA, INCLUSIVE AR CONDICIONADO E LIGAÇÕES ELÉTRICAS E HIDROSSANITÁRIAS
 INTERNAS, EXCLUSIVE MOBILIZAÇÃO/DESMOBILIZAÇÃO E
 LIGAÇÕES PROVISÓRIAS EXTERNAS</t>
  </si>
  <si>
    <t>DATA: 06/05/2024</t>
  </si>
  <si>
    <t>41.589,58</t>
  </si>
  <si>
    <t>DATA 06/05/2024</t>
  </si>
  <si>
    <t>OBRA: ROTATORIA E CANTEIRO CENTRAL DA AVENIDA ANTÔNIO AMORIN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</si>
</sst>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4"/>
      <color indexed="8"/>
      <name val="Arial"/>
      <family val="2"/>
    </font>
    <font>
      <sz val="8"/>
      <name val="Calibri"/>
      <family val="2"/>
      <scheme val="minor"/>
    </font>
    <font>
      <b/>
      <sz val="14"/>
      <name val="Arial"/>
      <family val="2"/>
    </font>
    <font>
      <b/>
      <sz val="20"/>
      <color indexed="8"/>
      <name val="Arial"/>
      <family val="2"/>
    </font>
    <font>
      <b/>
      <sz val="16"/>
      <color indexed="8"/>
      <name val="Arial"/>
      <family val="2"/>
    </font>
    <font>
      <sz val="22"/>
      <name val="Arial"/>
      <family val="2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1"/>
    <xf numFmtId="0" fontId="4" fillId="0" borderId="0" xfId="5" applyFont="1"/>
    <xf numFmtId="0" fontId="6" fillId="0" borderId="9" xfId="5" applyFont="1" applyBorder="1" applyAlignment="1">
      <alignment horizontal="center" vertical="center"/>
    </xf>
    <xf numFmtId="0" fontId="6" fillId="0" borderId="4" xfId="5" applyFont="1" applyBorder="1" applyAlignment="1">
      <alignment horizontal="center" vertical="center"/>
    </xf>
    <xf numFmtId="4" fontId="4" fillId="0" borderId="0" xfId="5" applyNumberFormat="1" applyFont="1"/>
    <xf numFmtId="0" fontId="8" fillId="0" borderId="0" xfId="5" applyFont="1" applyAlignment="1">
      <alignment horizontal="center" vertical="center" wrapText="1"/>
    </xf>
    <xf numFmtId="4" fontId="8" fillId="0" borderId="0" xfId="5" applyNumberFormat="1" applyFont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7" fillId="0" borderId="0" xfId="5" applyFont="1" applyAlignment="1">
      <alignment vertical="center"/>
    </xf>
    <xf numFmtId="0" fontId="7" fillId="0" borderId="0" xfId="5" applyFont="1" applyAlignment="1">
      <alignment horizontal="center" vertical="center"/>
    </xf>
    <xf numFmtId="0" fontId="1" fillId="0" borderId="0" xfId="1" applyAlignment="1">
      <alignment wrapText="1"/>
    </xf>
    <xf numFmtId="0" fontId="2" fillId="4" borderId="4" xfId="1" applyFont="1" applyFill="1" applyBorder="1" applyAlignment="1">
      <alignment horizontal="left" vertical="center"/>
    </xf>
    <xf numFmtId="0" fontId="2" fillId="4" borderId="18" xfId="1" applyFont="1" applyFill="1" applyBorder="1" applyAlignment="1">
      <alignment horizontal="left" vertical="center"/>
    </xf>
    <xf numFmtId="0" fontId="2" fillId="5" borderId="13" xfId="1" applyFont="1" applyFill="1" applyBorder="1" applyAlignment="1">
      <alignment horizontal="center" vertical="center" wrapText="1"/>
    </xf>
    <xf numFmtId="49" fontId="11" fillId="5" borderId="13" xfId="1" applyNumberFormat="1" applyFont="1" applyFill="1" applyBorder="1" applyAlignment="1">
      <alignment horizontal="center" vertical="center" wrapText="1"/>
    </xf>
    <xf numFmtId="166" fontId="9" fillId="5" borderId="13" xfId="1" applyNumberFormat="1" applyFont="1" applyFill="1" applyBorder="1" applyAlignment="1">
      <alignment horizontal="right" vertical="center" wrapText="1"/>
    </xf>
    <xf numFmtId="10" fontId="9" fillId="6" borderId="13" xfId="1" applyNumberFormat="1" applyFont="1" applyFill="1" applyBorder="1" applyAlignment="1">
      <alignment horizontal="right" vertical="center" wrapText="1"/>
    </xf>
    <xf numFmtId="0" fontId="6" fillId="0" borderId="13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left" vertical="center"/>
    </xf>
    <xf numFmtId="0" fontId="13" fillId="0" borderId="24" xfId="5" applyFont="1" applyBorder="1" applyAlignment="1">
      <alignment horizontal="center" vertical="center"/>
    </xf>
    <xf numFmtId="10" fontId="13" fillId="3" borderId="32" xfId="4" applyNumberFormat="1" applyFont="1" applyFill="1" applyBorder="1" applyAlignment="1">
      <alignment horizontal="center" vertical="center"/>
    </xf>
    <xf numFmtId="0" fontId="2" fillId="5" borderId="13" xfId="1" applyFont="1" applyFill="1" applyBorder="1" applyAlignment="1">
      <alignment horizontal="center" vertical="center"/>
    </xf>
    <xf numFmtId="49" fontId="9" fillId="0" borderId="13" xfId="1" applyNumberFormat="1" applyFont="1" applyBorder="1" applyAlignment="1">
      <alignment horizontal="center" vertical="center" wrapText="1"/>
    </xf>
    <xf numFmtId="4" fontId="17" fillId="0" borderId="31" xfId="5" applyNumberFormat="1" applyFont="1" applyBorder="1" applyAlignment="1">
      <alignment horizontal="center" vertical="center" wrapText="1"/>
    </xf>
    <xf numFmtId="0" fontId="1" fillId="0" borderId="32" xfId="1" applyBorder="1"/>
    <xf numFmtId="166" fontId="4" fillId="0" borderId="0" xfId="5" applyNumberFormat="1" applyFont="1"/>
    <xf numFmtId="0" fontId="2" fillId="0" borderId="8" xfId="1" applyFont="1" applyBorder="1"/>
    <xf numFmtId="0" fontId="1" fillId="0" borderId="9" xfId="1" applyBorder="1"/>
    <xf numFmtId="0" fontId="1" fillId="0" borderId="10" xfId="1" applyBorder="1"/>
    <xf numFmtId="0" fontId="2" fillId="0" borderId="33" xfId="1" applyFont="1" applyBorder="1"/>
    <xf numFmtId="0" fontId="1" fillId="0" borderId="34" xfId="1" applyBorder="1"/>
    <xf numFmtId="0" fontId="1" fillId="0" borderId="33" xfId="1" applyBorder="1"/>
    <xf numFmtId="0" fontId="12" fillId="0" borderId="33" xfId="1" applyFont="1" applyBorder="1"/>
    <xf numFmtId="0" fontId="2" fillId="0" borderId="0" xfId="1" applyFont="1" applyAlignment="1">
      <alignment horizontal="right"/>
    </xf>
    <xf numFmtId="0" fontId="10" fillId="0" borderId="19" xfId="1" applyFont="1" applyBorder="1"/>
    <xf numFmtId="0" fontId="10" fillId="0" borderId="7" xfId="1" applyFont="1" applyBorder="1" applyAlignment="1">
      <alignment wrapText="1"/>
    </xf>
    <xf numFmtId="0" fontId="1" fillId="0" borderId="7" xfId="1" applyBorder="1"/>
    <xf numFmtId="0" fontId="1" fillId="0" borderId="29" xfId="1" applyBorder="1"/>
    <xf numFmtId="0" fontId="2" fillId="5" borderId="35" xfId="1" applyFont="1" applyFill="1" applyBorder="1" applyAlignment="1">
      <alignment horizontal="center" vertical="center"/>
    </xf>
    <xf numFmtId="0" fontId="2" fillId="5" borderId="14" xfId="1" applyFont="1" applyFill="1" applyBorder="1" applyAlignment="1">
      <alignment horizontal="center" vertical="center"/>
    </xf>
    <xf numFmtId="0" fontId="2" fillId="0" borderId="0" xfId="1" applyFont="1"/>
    <xf numFmtId="0" fontId="12" fillId="7" borderId="13" xfId="5" applyFont="1" applyFill="1" applyBorder="1" applyAlignment="1">
      <alignment horizontal="center" vertical="center" wrapText="1"/>
    </xf>
    <xf numFmtId="49" fontId="12" fillId="7" borderId="13" xfId="5" applyNumberFormat="1" applyFont="1" applyFill="1" applyBorder="1" applyAlignment="1">
      <alignment horizontal="center" vertical="center" wrapText="1"/>
    </xf>
    <xf numFmtId="2" fontId="10" fillId="7" borderId="13" xfId="6" applyNumberFormat="1" applyFont="1" applyFill="1" applyBorder="1" applyAlignment="1">
      <alignment horizontal="center" vertical="center" wrapText="1"/>
    </xf>
    <xf numFmtId="4" fontId="10" fillId="7" borderId="13" xfId="5" applyNumberFormat="1" applyFont="1" applyFill="1" applyBorder="1" applyAlignment="1">
      <alignment horizontal="center" vertical="center" wrapText="1"/>
    </xf>
    <xf numFmtId="0" fontId="10" fillId="0" borderId="38" xfId="5" applyFont="1" applyBorder="1" applyAlignment="1">
      <alignment horizontal="center" vertical="center" wrapText="1"/>
    </xf>
    <xf numFmtId="2" fontId="10" fillId="0" borderId="38" xfId="6" applyNumberFormat="1" applyFont="1" applyFill="1" applyBorder="1" applyAlignment="1">
      <alignment horizontal="center" vertical="center" wrapText="1"/>
    </xf>
    <xf numFmtId="4" fontId="10" fillId="0" borderId="38" xfId="5" applyNumberFormat="1" applyFont="1" applyBorder="1" applyAlignment="1">
      <alignment horizontal="center" vertical="center" wrapText="1"/>
    </xf>
    <xf numFmtId="166" fontId="19" fillId="0" borderId="38" xfId="5" applyNumberFormat="1" applyFont="1" applyBorder="1" applyAlignment="1">
      <alignment horizontal="center" vertical="center" wrapText="1"/>
    </xf>
    <xf numFmtId="166" fontId="10" fillId="0" borderId="38" xfId="5" applyNumberFormat="1" applyFont="1" applyBorder="1" applyAlignment="1">
      <alignment horizontal="center" vertical="center" wrapText="1"/>
    </xf>
    <xf numFmtId="166" fontId="19" fillId="7" borderId="13" xfId="5" applyNumberFormat="1" applyFont="1" applyFill="1" applyBorder="1" applyAlignment="1">
      <alignment horizontal="center" vertical="center" wrapText="1"/>
    </xf>
    <xf numFmtId="2" fontId="10" fillId="2" borderId="13" xfId="6" applyNumberFormat="1" applyFont="1" applyFill="1" applyBorder="1" applyAlignment="1">
      <alignment horizontal="center" vertical="center" wrapText="1"/>
    </xf>
    <xf numFmtId="4" fontId="10" fillId="2" borderId="13" xfId="5" applyNumberFormat="1" applyFont="1" applyFill="1" applyBorder="1" applyAlignment="1">
      <alignment horizontal="center" vertical="center" wrapText="1"/>
    </xf>
    <xf numFmtId="166" fontId="19" fillId="2" borderId="13" xfId="5" applyNumberFormat="1" applyFont="1" applyFill="1" applyBorder="1" applyAlignment="1">
      <alignment horizontal="center" vertical="center" wrapText="1"/>
    </xf>
    <xf numFmtId="0" fontId="10" fillId="2" borderId="13" xfId="5" applyFont="1" applyFill="1" applyBorder="1" applyAlignment="1">
      <alignment horizontal="center" vertical="center" wrapText="1"/>
    </xf>
    <xf numFmtId="0" fontId="10" fillId="2" borderId="13" xfId="5" applyFont="1" applyFill="1" applyBorder="1" applyAlignment="1">
      <alignment horizontal="left" vertical="center" wrapText="1"/>
    </xf>
    <xf numFmtId="0" fontId="10" fillId="2" borderId="13" xfId="5" applyFont="1" applyFill="1" applyBorder="1" applyAlignment="1">
      <alignment horizontal="center" vertical="top" wrapText="1"/>
    </xf>
    <xf numFmtId="0" fontId="2" fillId="5" borderId="18" xfId="1" applyFont="1" applyFill="1" applyBorder="1" applyAlignment="1">
      <alignment horizontal="center" vertical="center"/>
    </xf>
    <xf numFmtId="0" fontId="12" fillId="0" borderId="0" xfId="1" applyFont="1"/>
    <xf numFmtId="0" fontId="10" fillId="0" borderId="7" xfId="1" applyFont="1" applyBorder="1"/>
    <xf numFmtId="0" fontId="1" fillId="0" borderId="38" xfId="1" applyBorder="1" applyAlignment="1">
      <alignment horizontal="center" vertical="center"/>
    </xf>
    <xf numFmtId="0" fontId="1" fillId="0" borderId="40" xfId="1" applyBorder="1" applyAlignment="1">
      <alignment horizontal="center" vertical="center"/>
    </xf>
    <xf numFmtId="166" fontId="12" fillId="7" borderId="38" xfId="5" applyNumberFormat="1" applyFont="1" applyFill="1" applyBorder="1" applyAlignment="1">
      <alignment horizontal="center" vertical="center" wrapText="1"/>
    </xf>
    <xf numFmtId="9" fontId="9" fillId="0" borderId="13" xfId="1" applyNumberFormat="1" applyFont="1" applyBorder="1" applyAlignment="1">
      <alignment horizontal="center" vertical="center" wrapText="1"/>
    </xf>
    <xf numFmtId="9" fontId="9" fillId="0" borderId="13" xfId="8" applyFont="1" applyBorder="1" applyAlignment="1">
      <alignment horizontal="center" vertical="center" wrapText="1"/>
    </xf>
    <xf numFmtId="44" fontId="11" fillId="5" borderId="13" xfId="7" applyFont="1" applyFill="1" applyBorder="1" applyAlignment="1">
      <alignment horizontal="center" vertical="center" wrapText="1"/>
    </xf>
    <xf numFmtId="9" fontId="9" fillId="6" borderId="13" xfId="1" applyNumberFormat="1" applyFont="1" applyFill="1" applyBorder="1" applyAlignment="1">
      <alignment horizontal="right" vertical="center" wrapText="1"/>
    </xf>
    <xf numFmtId="0" fontId="9" fillId="2" borderId="13" xfId="1" applyFont="1" applyFill="1" applyBorder="1" applyAlignment="1">
      <alignment horizontal="right" vertical="center" wrapText="1"/>
    </xf>
    <xf numFmtId="2" fontId="10" fillId="2" borderId="13" xfId="2" applyNumberFormat="1" applyFont="1" applyFill="1" applyBorder="1" applyAlignment="1">
      <alignment horizontal="right"/>
    </xf>
    <xf numFmtId="10" fontId="9" fillId="2" borderId="13" xfId="1" applyNumberFormat="1" applyFont="1" applyFill="1" applyBorder="1" applyAlignment="1">
      <alignment horizontal="right" vertical="center" wrapText="1"/>
    </xf>
    <xf numFmtId="166" fontId="9" fillId="2" borderId="13" xfId="1" applyNumberFormat="1" applyFont="1" applyFill="1" applyBorder="1" applyAlignment="1">
      <alignment horizontal="right" vertical="center" wrapText="1"/>
    </xf>
    <xf numFmtId="9" fontId="9" fillId="2" borderId="13" xfId="1" applyNumberFormat="1" applyFont="1" applyFill="1" applyBorder="1" applyAlignment="1">
      <alignment horizontal="right" vertical="center" wrapText="1"/>
    </xf>
    <xf numFmtId="44" fontId="9" fillId="2" borderId="13" xfId="7" applyFont="1" applyFill="1" applyBorder="1" applyAlignment="1">
      <alignment horizontal="right" vertical="center" wrapText="1"/>
    </xf>
    <xf numFmtId="9" fontId="9" fillId="2" borderId="13" xfId="8" applyFont="1" applyFill="1" applyBorder="1" applyAlignment="1">
      <alignment horizontal="right" vertical="center" wrapText="1"/>
    </xf>
    <xf numFmtId="9" fontId="10" fillId="2" borderId="38" xfId="8" applyFont="1" applyFill="1" applyBorder="1" applyAlignment="1">
      <alignment horizontal="center" vertical="center" wrapText="1"/>
    </xf>
    <xf numFmtId="166" fontId="10" fillId="2" borderId="38" xfId="5" applyNumberFormat="1" applyFont="1" applyFill="1" applyBorder="1" applyAlignment="1">
      <alignment horizontal="center" vertical="center" wrapText="1"/>
    </xf>
    <xf numFmtId="10" fontId="21" fillId="2" borderId="14" xfId="1" applyNumberFormat="1" applyFont="1" applyFill="1" applyBorder="1" applyAlignment="1">
      <alignment horizontal="right" vertical="center" wrapText="1"/>
    </xf>
    <xf numFmtId="166" fontId="21" fillId="2" borderId="14" xfId="1" applyNumberFormat="1" applyFont="1" applyFill="1" applyBorder="1" applyAlignment="1">
      <alignment horizontal="right" vertical="center" wrapText="1"/>
    </xf>
    <xf numFmtId="9" fontId="21" fillId="2" borderId="14" xfId="8" applyFont="1" applyFill="1" applyBorder="1" applyAlignment="1">
      <alignment horizontal="right" vertical="center" wrapText="1"/>
    </xf>
    <xf numFmtId="10" fontId="21" fillId="6" borderId="14" xfId="1" applyNumberFormat="1" applyFont="1" applyFill="1" applyBorder="1" applyAlignment="1">
      <alignment horizontal="right" vertical="center" wrapText="1"/>
    </xf>
    <xf numFmtId="166" fontId="21" fillId="6" borderId="14" xfId="1" applyNumberFormat="1" applyFont="1" applyFill="1" applyBorder="1" applyAlignment="1">
      <alignment horizontal="right" vertical="center" wrapText="1"/>
    </xf>
    <xf numFmtId="0" fontId="4" fillId="0" borderId="28" xfId="5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7" fillId="0" borderId="15" xfId="5" applyFont="1" applyBorder="1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 wrapText="1"/>
    </xf>
    <xf numFmtId="0" fontId="5" fillId="0" borderId="19" xfId="5" applyFont="1" applyBorder="1" applyAlignment="1">
      <alignment horizontal="right" vertical="center" wrapText="1"/>
    </xf>
    <xf numFmtId="0" fontId="5" fillId="0" borderId="7" xfId="5" applyFont="1" applyBorder="1" applyAlignment="1">
      <alignment horizontal="right" vertical="center" wrapText="1"/>
    </xf>
    <xf numFmtId="0" fontId="5" fillId="0" borderId="29" xfId="5" applyFont="1" applyBorder="1" applyAlignment="1">
      <alignment horizontal="right" vertical="center" wrapText="1"/>
    </xf>
    <xf numFmtId="0" fontId="10" fillId="2" borderId="17" xfId="5" applyFont="1" applyFill="1" applyBorder="1" applyAlignment="1">
      <alignment horizontal="center" vertical="center" wrapText="1"/>
    </xf>
    <xf numFmtId="0" fontId="10" fillId="2" borderId="4" xfId="5" applyFont="1" applyFill="1" applyBorder="1" applyAlignment="1">
      <alignment horizontal="center" vertical="center" wrapText="1"/>
    </xf>
    <xf numFmtId="0" fontId="10" fillId="2" borderId="18" xfId="5" applyFont="1" applyFill="1" applyBorder="1" applyAlignment="1">
      <alignment horizontal="center" vertical="center" wrapText="1"/>
    </xf>
    <xf numFmtId="4" fontId="12" fillId="7" borderId="17" xfId="5" applyNumberFormat="1" applyFont="1" applyFill="1" applyBorder="1" applyAlignment="1">
      <alignment horizontal="center" vertical="center" wrapText="1"/>
    </xf>
    <xf numFmtId="4" fontId="10" fillId="7" borderId="4" xfId="5" applyNumberFormat="1" applyFont="1" applyFill="1" applyBorder="1" applyAlignment="1">
      <alignment horizontal="center" vertical="center" wrapText="1"/>
    </xf>
    <xf numFmtId="4" fontId="10" fillId="7" borderId="18" xfId="5" applyNumberFormat="1" applyFont="1" applyFill="1" applyBorder="1" applyAlignment="1">
      <alignment horizontal="center" vertical="center" wrapText="1"/>
    </xf>
    <xf numFmtId="0" fontId="6" fillId="0" borderId="6" xfId="5" applyFont="1" applyBorder="1" applyAlignment="1">
      <alignment horizontal="left" vertical="top" wrapText="1"/>
    </xf>
    <xf numFmtId="0" fontId="6" fillId="0" borderId="4" xfId="5" applyFont="1" applyBorder="1" applyAlignment="1">
      <alignment horizontal="left" vertical="top" wrapText="1"/>
    </xf>
    <xf numFmtId="0" fontId="6" fillId="0" borderId="18" xfId="5" applyFont="1" applyBorder="1" applyAlignment="1">
      <alignment horizontal="left" vertical="top" wrapText="1"/>
    </xf>
    <xf numFmtId="0" fontId="15" fillId="3" borderId="13" xfId="5" applyFont="1" applyFill="1" applyBorder="1" applyAlignment="1">
      <alignment horizontal="left" vertical="center"/>
    </xf>
    <xf numFmtId="0" fontId="15" fillId="3" borderId="17" xfId="5" applyFont="1" applyFill="1" applyBorder="1" applyAlignment="1">
      <alignment horizontal="left" vertical="center"/>
    </xf>
    <xf numFmtId="0" fontId="15" fillId="3" borderId="14" xfId="5" applyFont="1" applyFill="1" applyBorder="1" applyAlignment="1">
      <alignment horizontal="left" vertical="center"/>
    </xf>
    <xf numFmtId="0" fontId="6" fillId="0" borderId="6" xfId="5" applyFont="1" applyBorder="1" applyAlignment="1">
      <alignment horizontal="left" vertical="center" wrapText="1"/>
    </xf>
    <xf numFmtId="0" fontId="6" fillId="0" borderId="4" xfId="5" applyFont="1" applyBorder="1" applyAlignment="1">
      <alignment horizontal="left" vertical="center" wrapText="1"/>
    </xf>
    <xf numFmtId="0" fontId="6" fillId="0" borderId="18" xfId="5" applyFont="1" applyBorder="1" applyAlignment="1">
      <alignment horizontal="left" vertical="center" wrapText="1"/>
    </xf>
    <xf numFmtId="0" fontId="6" fillId="0" borderId="17" xfId="5" applyFont="1" applyBorder="1" applyAlignment="1">
      <alignment horizontal="center" vertical="center"/>
    </xf>
    <xf numFmtId="0" fontId="6" fillId="0" borderId="4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2" fillId="0" borderId="6" xfId="5" applyFont="1" applyBorder="1" applyAlignment="1">
      <alignment horizontal="left" vertical="center"/>
    </xf>
    <xf numFmtId="0" fontId="2" fillId="0" borderId="4" xfId="5" applyFont="1" applyBorder="1" applyAlignment="1">
      <alignment horizontal="left" vertical="center"/>
    </xf>
    <xf numFmtId="0" fontId="2" fillId="0" borderId="18" xfId="5" applyFont="1" applyBorder="1" applyAlignment="1">
      <alignment horizontal="left" vertical="center"/>
    </xf>
    <xf numFmtId="0" fontId="6" fillId="0" borderId="27" xfId="5" applyFont="1" applyBorder="1" applyAlignment="1">
      <alignment horizontal="center" vertical="center"/>
    </xf>
    <xf numFmtId="0" fontId="6" fillId="0" borderId="21" xfId="5" applyFont="1" applyBorder="1" applyAlignment="1">
      <alignment horizontal="center" vertical="center"/>
    </xf>
    <xf numFmtId="0" fontId="6" fillId="0" borderId="16" xfId="5" applyFont="1" applyBorder="1" applyAlignment="1">
      <alignment horizontal="left" vertical="center"/>
    </xf>
    <xf numFmtId="0" fontId="6" fillId="0" borderId="20" xfId="5" applyFont="1" applyBorder="1" applyAlignment="1">
      <alignment horizontal="left" vertical="center"/>
    </xf>
    <xf numFmtId="0" fontId="6" fillId="0" borderId="19" xfId="5" applyFont="1" applyBorder="1" applyAlignment="1">
      <alignment horizontal="left" vertical="center" wrapText="1"/>
    </xf>
    <xf numFmtId="0" fontId="6" fillId="0" borderId="7" xfId="5" applyFont="1" applyBorder="1" applyAlignment="1">
      <alignment horizontal="left" vertical="center" wrapText="1"/>
    </xf>
    <xf numFmtId="0" fontId="6" fillId="0" borderId="20" xfId="5" applyFont="1" applyBorder="1" applyAlignment="1">
      <alignment horizontal="left" vertical="center" wrapText="1"/>
    </xf>
    <xf numFmtId="0" fontId="5" fillId="0" borderId="25" xfId="5" applyFont="1" applyBorder="1" applyAlignment="1">
      <alignment horizontal="left" vertical="top"/>
    </xf>
    <xf numFmtId="0" fontId="5" fillId="0" borderId="23" xfId="5" applyFont="1" applyBorder="1" applyAlignment="1">
      <alignment horizontal="left" vertical="top"/>
    </xf>
    <xf numFmtId="0" fontId="5" fillId="0" borderId="26" xfId="5" applyFont="1" applyBorder="1" applyAlignment="1">
      <alignment horizontal="left" vertical="top"/>
    </xf>
    <xf numFmtId="0" fontId="6" fillId="0" borderId="1" xfId="5" applyFont="1" applyBorder="1" applyAlignment="1">
      <alignment horizontal="left" vertical="center"/>
    </xf>
    <xf numFmtId="0" fontId="6" fillId="0" borderId="2" xfId="5" applyFont="1" applyBorder="1" applyAlignment="1">
      <alignment horizontal="left" vertical="center"/>
    </xf>
    <xf numFmtId="0" fontId="6" fillId="0" borderId="22" xfId="5" applyFont="1" applyBorder="1" applyAlignment="1">
      <alignment horizontal="left" vertical="center"/>
    </xf>
    <xf numFmtId="0" fontId="4" fillId="0" borderId="0" xfId="5" applyFont="1" applyAlignment="1">
      <alignment horizontal="center"/>
    </xf>
    <xf numFmtId="0" fontId="16" fillId="0" borderId="8" xfId="5" applyFont="1" applyBorder="1" applyAlignment="1">
      <alignment horizontal="center" vertical="center" wrapText="1"/>
    </xf>
    <xf numFmtId="0" fontId="6" fillId="0" borderId="9" xfId="5" applyFont="1" applyBorder="1" applyAlignment="1">
      <alignment horizontal="center" vertical="center" wrapText="1"/>
    </xf>
    <xf numFmtId="0" fontId="6" fillId="0" borderId="10" xfId="5" applyFont="1" applyBorder="1" applyAlignment="1">
      <alignment horizontal="center" vertical="center" wrapText="1"/>
    </xf>
    <xf numFmtId="0" fontId="4" fillId="0" borderId="7" xfId="5" applyFont="1" applyBorder="1" applyAlignment="1">
      <alignment horizontal="center"/>
    </xf>
    <xf numFmtId="0" fontId="17" fillId="0" borderId="11" xfId="5" applyFont="1" applyBorder="1" applyAlignment="1">
      <alignment horizontal="center" vertical="center"/>
    </xf>
    <xf numFmtId="0" fontId="17" fillId="0" borderId="12" xfId="5" applyFont="1" applyBorder="1" applyAlignment="1">
      <alignment horizontal="center" vertical="center"/>
    </xf>
    <xf numFmtId="0" fontId="17" fillId="0" borderId="3" xfId="5" applyFont="1" applyBorder="1" applyAlignment="1">
      <alignment horizontal="center" vertical="center"/>
    </xf>
    <xf numFmtId="0" fontId="2" fillId="5" borderId="35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left" wrapText="1"/>
    </xf>
    <xf numFmtId="0" fontId="2" fillId="0" borderId="9" xfId="1" applyFont="1" applyBorder="1" applyAlignment="1">
      <alignment horizontal="left" wrapText="1"/>
    </xf>
    <xf numFmtId="0" fontId="2" fillId="0" borderId="10" xfId="1" applyFont="1" applyBorder="1" applyAlignment="1">
      <alignment horizontal="left" wrapText="1"/>
    </xf>
    <xf numFmtId="0" fontId="1" fillId="0" borderId="36" xfId="1" applyBorder="1" applyAlignment="1">
      <alignment horizontal="center" vertical="center"/>
    </xf>
    <xf numFmtId="0" fontId="1" fillId="0" borderId="37" xfId="1" applyBorder="1" applyAlignment="1">
      <alignment horizontal="center" vertical="center"/>
    </xf>
    <xf numFmtId="0" fontId="1" fillId="0" borderId="35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" fillId="0" borderId="40" xfId="1" applyBorder="1" applyAlignment="1">
      <alignment horizontal="center" vertical="center"/>
    </xf>
    <xf numFmtId="0" fontId="2" fillId="4" borderId="35" xfId="1" applyFont="1" applyFill="1" applyBorder="1" applyAlignment="1">
      <alignment horizontal="center" vertical="center"/>
    </xf>
    <xf numFmtId="0" fontId="2" fillId="4" borderId="18" xfId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0" fontId="2" fillId="4" borderId="35" xfId="1" applyFont="1" applyFill="1" applyBorder="1" applyAlignment="1">
      <alignment horizontal="left" vertical="center"/>
    </xf>
    <xf numFmtId="0" fontId="2" fillId="4" borderId="18" xfId="1" applyFont="1" applyFill="1" applyBorder="1" applyAlignment="1">
      <alignment horizontal="left" vertical="center"/>
    </xf>
    <xf numFmtId="0" fontId="2" fillId="4" borderId="13" xfId="1" applyFont="1" applyFill="1" applyBorder="1" applyAlignment="1">
      <alignment horizontal="left" vertical="center"/>
    </xf>
    <xf numFmtId="0" fontId="2" fillId="4" borderId="17" xfId="1" applyFont="1" applyFill="1" applyBorder="1" applyAlignment="1">
      <alignment horizontal="left" vertical="center"/>
    </xf>
    <xf numFmtId="0" fontId="2" fillId="4" borderId="35" xfId="1" applyFont="1" applyFill="1" applyBorder="1" applyAlignment="1">
      <alignment horizontal="left" vertical="center" wrapText="1"/>
    </xf>
    <xf numFmtId="0" fontId="2" fillId="4" borderId="18" xfId="1" applyFont="1" applyFill="1" applyBorder="1" applyAlignment="1">
      <alignment horizontal="left" vertical="center" wrapText="1"/>
    </xf>
    <xf numFmtId="0" fontId="2" fillId="4" borderId="13" xfId="1" applyFont="1" applyFill="1" applyBorder="1" applyAlignment="1">
      <alignment horizontal="left" vertical="center" wrapText="1"/>
    </xf>
    <xf numFmtId="0" fontId="2" fillId="4" borderId="14" xfId="1" applyFont="1" applyFill="1" applyBorder="1" applyAlignment="1">
      <alignment horizontal="left" vertical="center" wrapText="1"/>
    </xf>
    <xf numFmtId="0" fontId="1" fillId="0" borderId="38" xfId="1" applyBorder="1" applyAlignment="1">
      <alignment horizontal="center"/>
    </xf>
    <xf numFmtId="0" fontId="1" fillId="0" borderId="40" xfId="1" applyBorder="1" applyAlignment="1">
      <alignment horizontal="center"/>
    </xf>
    <xf numFmtId="0" fontId="18" fillId="0" borderId="8" xfId="1" applyFont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39" xfId="1" applyBorder="1" applyAlignment="1">
      <alignment horizontal="center" vertical="center"/>
    </xf>
    <xf numFmtId="0" fontId="1" fillId="0" borderId="41" xfId="1" applyBorder="1" applyAlignment="1">
      <alignment horizontal="center" vertical="center"/>
    </xf>
    <xf numFmtId="0" fontId="18" fillId="0" borderId="9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2" fillId="4" borderId="17" xfId="1" applyFont="1" applyFill="1" applyBorder="1" applyAlignment="1">
      <alignment horizontal="center" vertical="center"/>
    </xf>
    <xf numFmtId="0" fontId="2" fillId="4" borderId="5" xfId="1" applyFont="1" applyFill="1" applyBorder="1" applyAlignment="1">
      <alignment horizontal="center" vertical="center"/>
    </xf>
  </cellXfs>
  <cellStyles count="9">
    <cellStyle name="Moeda" xfId="7" builtinId="4"/>
    <cellStyle name="Moeda 2" xfId="3" xr:uid="{00000000-0005-0000-0000-000001000000}"/>
    <cellStyle name="Normal" xfId="0" builtinId="0"/>
    <cellStyle name="Normal 2" xfId="1" xr:uid="{00000000-0005-0000-0000-000003000000}"/>
    <cellStyle name="Normal 3" xfId="5" xr:uid="{00000000-0005-0000-0000-000004000000}"/>
    <cellStyle name="Porcentagem" xfId="8" builtinId="5"/>
    <cellStyle name="Porcentagem 2" xfId="4" xr:uid="{00000000-0005-0000-0000-000006000000}"/>
    <cellStyle name="Vírgula 2" xfId="2" xr:uid="{00000000-0005-0000-0000-000007000000}"/>
    <cellStyle name="Vírgula 3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47625</xdr:rowOff>
    </xdr:from>
    <xdr:to>
      <xdr:col>1</xdr:col>
      <xdr:colOff>571500</xdr:colOff>
      <xdr:row>0</xdr:row>
      <xdr:rowOff>836468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7625"/>
          <a:ext cx="800100" cy="7888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1028700</xdr:colOff>
      <xdr:row>0</xdr:row>
      <xdr:rowOff>76200</xdr:rowOff>
    </xdr:from>
    <xdr:to>
      <xdr:col>1</xdr:col>
      <xdr:colOff>1892300</xdr:colOff>
      <xdr:row>0</xdr:row>
      <xdr:rowOff>927650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76200"/>
          <a:ext cx="863600" cy="85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9"/>
  <sheetViews>
    <sheetView showGridLines="0" showZeros="0" view="pageBreakPreview" topLeftCell="A64" zoomScaleNormal="100" zoomScaleSheetLayoutView="100" workbookViewId="0">
      <selection activeCell="E68" sqref="E68"/>
    </sheetView>
  </sheetViews>
  <sheetFormatPr defaultRowHeight="12.75" x14ac:dyDescent="0.2"/>
  <cols>
    <col min="1" max="1" width="5.42578125" style="2" bestFit="1" customWidth="1"/>
    <col min="2" max="2" width="10.7109375" style="2" customWidth="1"/>
    <col min="3" max="3" width="48.5703125" style="2" customWidth="1"/>
    <col min="4" max="4" width="18.42578125" style="2" customWidth="1"/>
    <col min="5" max="7" width="12.28515625" style="2" customWidth="1"/>
    <col min="8" max="8" width="19.5703125" style="2" bestFit="1" customWidth="1"/>
    <col min="9" max="9" width="18.140625" style="2" customWidth="1"/>
    <col min="10" max="256" width="9.140625" style="2"/>
    <col min="257" max="257" width="5.42578125" style="2" bestFit="1" customWidth="1"/>
    <col min="258" max="258" width="10.7109375" style="2" bestFit="1" customWidth="1"/>
    <col min="259" max="259" width="48" style="2" customWidth="1"/>
    <col min="260" max="260" width="11" style="2" customWidth="1"/>
    <col min="261" max="264" width="12.28515625" style="2" customWidth="1"/>
    <col min="265" max="265" width="18.140625" style="2" customWidth="1"/>
    <col min="266" max="512" width="9.140625" style="2"/>
    <col min="513" max="513" width="5.42578125" style="2" bestFit="1" customWidth="1"/>
    <col min="514" max="514" width="10.7109375" style="2" bestFit="1" customWidth="1"/>
    <col min="515" max="515" width="48" style="2" customWidth="1"/>
    <col min="516" max="516" width="11" style="2" customWidth="1"/>
    <col min="517" max="520" width="12.28515625" style="2" customWidth="1"/>
    <col min="521" max="521" width="18.140625" style="2" customWidth="1"/>
    <col min="522" max="768" width="9.140625" style="2"/>
    <col min="769" max="769" width="5.42578125" style="2" bestFit="1" customWidth="1"/>
    <col min="770" max="770" width="10.7109375" style="2" bestFit="1" customWidth="1"/>
    <col min="771" max="771" width="48" style="2" customWidth="1"/>
    <col min="772" max="772" width="11" style="2" customWidth="1"/>
    <col min="773" max="776" width="12.28515625" style="2" customWidth="1"/>
    <col min="777" max="777" width="18.140625" style="2" customWidth="1"/>
    <col min="778" max="1024" width="9.140625" style="2"/>
    <col min="1025" max="1025" width="5.42578125" style="2" bestFit="1" customWidth="1"/>
    <col min="1026" max="1026" width="10.7109375" style="2" bestFit="1" customWidth="1"/>
    <col min="1027" max="1027" width="48" style="2" customWidth="1"/>
    <col min="1028" max="1028" width="11" style="2" customWidth="1"/>
    <col min="1029" max="1032" width="12.28515625" style="2" customWidth="1"/>
    <col min="1033" max="1033" width="18.140625" style="2" customWidth="1"/>
    <col min="1034" max="1280" width="9.140625" style="2"/>
    <col min="1281" max="1281" width="5.42578125" style="2" bestFit="1" customWidth="1"/>
    <col min="1282" max="1282" width="10.7109375" style="2" bestFit="1" customWidth="1"/>
    <col min="1283" max="1283" width="48" style="2" customWidth="1"/>
    <col min="1284" max="1284" width="11" style="2" customWidth="1"/>
    <col min="1285" max="1288" width="12.28515625" style="2" customWidth="1"/>
    <col min="1289" max="1289" width="18.140625" style="2" customWidth="1"/>
    <col min="1290" max="1536" width="9.140625" style="2"/>
    <col min="1537" max="1537" width="5.42578125" style="2" bestFit="1" customWidth="1"/>
    <col min="1538" max="1538" width="10.7109375" style="2" bestFit="1" customWidth="1"/>
    <col min="1539" max="1539" width="48" style="2" customWidth="1"/>
    <col min="1540" max="1540" width="11" style="2" customWidth="1"/>
    <col min="1541" max="1544" width="12.28515625" style="2" customWidth="1"/>
    <col min="1545" max="1545" width="18.140625" style="2" customWidth="1"/>
    <col min="1546" max="1792" width="9.140625" style="2"/>
    <col min="1793" max="1793" width="5.42578125" style="2" bestFit="1" customWidth="1"/>
    <col min="1794" max="1794" width="10.7109375" style="2" bestFit="1" customWidth="1"/>
    <col min="1795" max="1795" width="48" style="2" customWidth="1"/>
    <col min="1796" max="1796" width="11" style="2" customWidth="1"/>
    <col min="1797" max="1800" width="12.28515625" style="2" customWidth="1"/>
    <col min="1801" max="1801" width="18.140625" style="2" customWidth="1"/>
    <col min="1802" max="2048" width="9.140625" style="2"/>
    <col min="2049" max="2049" width="5.42578125" style="2" bestFit="1" customWidth="1"/>
    <col min="2050" max="2050" width="10.7109375" style="2" bestFit="1" customWidth="1"/>
    <col min="2051" max="2051" width="48" style="2" customWidth="1"/>
    <col min="2052" max="2052" width="11" style="2" customWidth="1"/>
    <col min="2053" max="2056" width="12.28515625" style="2" customWidth="1"/>
    <col min="2057" max="2057" width="18.140625" style="2" customWidth="1"/>
    <col min="2058" max="2304" width="9.140625" style="2"/>
    <col min="2305" max="2305" width="5.42578125" style="2" bestFit="1" customWidth="1"/>
    <col min="2306" max="2306" width="10.7109375" style="2" bestFit="1" customWidth="1"/>
    <col min="2307" max="2307" width="48" style="2" customWidth="1"/>
    <col min="2308" max="2308" width="11" style="2" customWidth="1"/>
    <col min="2309" max="2312" width="12.28515625" style="2" customWidth="1"/>
    <col min="2313" max="2313" width="18.140625" style="2" customWidth="1"/>
    <col min="2314" max="2560" width="9.140625" style="2"/>
    <col min="2561" max="2561" width="5.42578125" style="2" bestFit="1" customWidth="1"/>
    <col min="2562" max="2562" width="10.7109375" style="2" bestFit="1" customWidth="1"/>
    <col min="2563" max="2563" width="48" style="2" customWidth="1"/>
    <col min="2564" max="2564" width="11" style="2" customWidth="1"/>
    <col min="2565" max="2568" width="12.28515625" style="2" customWidth="1"/>
    <col min="2569" max="2569" width="18.140625" style="2" customWidth="1"/>
    <col min="2570" max="2816" width="9.140625" style="2"/>
    <col min="2817" max="2817" width="5.42578125" style="2" bestFit="1" customWidth="1"/>
    <col min="2818" max="2818" width="10.7109375" style="2" bestFit="1" customWidth="1"/>
    <col min="2819" max="2819" width="48" style="2" customWidth="1"/>
    <col min="2820" max="2820" width="11" style="2" customWidth="1"/>
    <col min="2821" max="2824" width="12.28515625" style="2" customWidth="1"/>
    <col min="2825" max="2825" width="18.140625" style="2" customWidth="1"/>
    <col min="2826" max="3072" width="9.140625" style="2"/>
    <col min="3073" max="3073" width="5.42578125" style="2" bestFit="1" customWidth="1"/>
    <col min="3074" max="3074" width="10.7109375" style="2" bestFit="1" customWidth="1"/>
    <col min="3075" max="3075" width="48" style="2" customWidth="1"/>
    <col min="3076" max="3076" width="11" style="2" customWidth="1"/>
    <col min="3077" max="3080" width="12.28515625" style="2" customWidth="1"/>
    <col min="3081" max="3081" width="18.140625" style="2" customWidth="1"/>
    <col min="3082" max="3328" width="9.140625" style="2"/>
    <col min="3329" max="3329" width="5.42578125" style="2" bestFit="1" customWidth="1"/>
    <col min="3330" max="3330" width="10.7109375" style="2" bestFit="1" customWidth="1"/>
    <col min="3331" max="3331" width="48" style="2" customWidth="1"/>
    <col min="3332" max="3332" width="11" style="2" customWidth="1"/>
    <col min="3333" max="3336" width="12.28515625" style="2" customWidth="1"/>
    <col min="3337" max="3337" width="18.140625" style="2" customWidth="1"/>
    <col min="3338" max="3584" width="9.140625" style="2"/>
    <col min="3585" max="3585" width="5.42578125" style="2" bestFit="1" customWidth="1"/>
    <col min="3586" max="3586" width="10.7109375" style="2" bestFit="1" customWidth="1"/>
    <col min="3587" max="3587" width="48" style="2" customWidth="1"/>
    <col min="3588" max="3588" width="11" style="2" customWidth="1"/>
    <col min="3589" max="3592" width="12.28515625" style="2" customWidth="1"/>
    <col min="3593" max="3593" width="18.140625" style="2" customWidth="1"/>
    <col min="3594" max="3840" width="9.140625" style="2"/>
    <col min="3841" max="3841" width="5.42578125" style="2" bestFit="1" customWidth="1"/>
    <col min="3842" max="3842" width="10.7109375" style="2" bestFit="1" customWidth="1"/>
    <col min="3843" max="3843" width="48" style="2" customWidth="1"/>
    <col min="3844" max="3844" width="11" style="2" customWidth="1"/>
    <col min="3845" max="3848" width="12.28515625" style="2" customWidth="1"/>
    <col min="3849" max="3849" width="18.140625" style="2" customWidth="1"/>
    <col min="3850" max="4096" width="9.140625" style="2"/>
    <col min="4097" max="4097" width="5.42578125" style="2" bestFit="1" customWidth="1"/>
    <col min="4098" max="4098" width="10.7109375" style="2" bestFit="1" customWidth="1"/>
    <col min="4099" max="4099" width="48" style="2" customWidth="1"/>
    <col min="4100" max="4100" width="11" style="2" customWidth="1"/>
    <col min="4101" max="4104" width="12.28515625" style="2" customWidth="1"/>
    <col min="4105" max="4105" width="18.140625" style="2" customWidth="1"/>
    <col min="4106" max="4352" width="9.140625" style="2"/>
    <col min="4353" max="4353" width="5.42578125" style="2" bestFit="1" customWidth="1"/>
    <col min="4354" max="4354" width="10.7109375" style="2" bestFit="1" customWidth="1"/>
    <col min="4355" max="4355" width="48" style="2" customWidth="1"/>
    <col min="4356" max="4356" width="11" style="2" customWidth="1"/>
    <col min="4357" max="4360" width="12.28515625" style="2" customWidth="1"/>
    <col min="4361" max="4361" width="18.140625" style="2" customWidth="1"/>
    <col min="4362" max="4608" width="9.140625" style="2"/>
    <col min="4609" max="4609" width="5.42578125" style="2" bestFit="1" customWidth="1"/>
    <col min="4610" max="4610" width="10.7109375" style="2" bestFit="1" customWidth="1"/>
    <col min="4611" max="4611" width="48" style="2" customWidth="1"/>
    <col min="4612" max="4612" width="11" style="2" customWidth="1"/>
    <col min="4613" max="4616" width="12.28515625" style="2" customWidth="1"/>
    <col min="4617" max="4617" width="18.140625" style="2" customWidth="1"/>
    <col min="4618" max="4864" width="9.140625" style="2"/>
    <col min="4865" max="4865" width="5.42578125" style="2" bestFit="1" customWidth="1"/>
    <col min="4866" max="4866" width="10.7109375" style="2" bestFit="1" customWidth="1"/>
    <col min="4867" max="4867" width="48" style="2" customWidth="1"/>
    <col min="4868" max="4868" width="11" style="2" customWidth="1"/>
    <col min="4869" max="4872" width="12.28515625" style="2" customWidth="1"/>
    <col min="4873" max="4873" width="18.140625" style="2" customWidth="1"/>
    <col min="4874" max="5120" width="9.140625" style="2"/>
    <col min="5121" max="5121" width="5.42578125" style="2" bestFit="1" customWidth="1"/>
    <col min="5122" max="5122" width="10.7109375" style="2" bestFit="1" customWidth="1"/>
    <col min="5123" max="5123" width="48" style="2" customWidth="1"/>
    <col min="5124" max="5124" width="11" style="2" customWidth="1"/>
    <col min="5125" max="5128" width="12.28515625" style="2" customWidth="1"/>
    <col min="5129" max="5129" width="18.140625" style="2" customWidth="1"/>
    <col min="5130" max="5376" width="9.140625" style="2"/>
    <col min="5377" max="5377" width="5.42578125" style="2" bestFit="1" customWidth="1"/>
    <col min="5378" max="5378" width="10.7109375" style="2" bestFit="1" customWidth="1"/>
    <col min="5379" max="5379" width="48" style="2" customWidth="1"/>
    <col min="5380" max="5380" width="11" style="2" customWidth="1"/>
    <col min="5381" max="5384" width="12.28515625" style="2" customWidth="1"/>
    <col min="5385" max="5385" width="18.140625" style="2" customWidth="1"/>
    <col min="5386" max="5632" width="9.140625" style="2"/>
    <col min="5633" max="5633" width="5.42578125" style="2" bestFit="1" customWidth="1"/>
    <col min="5634" max="5634" width="10.7109375" style="2" bestFit="1" customWidth="1"/>
    <col min="5635" max="5635" width="48" style="2" customWidth="1"/>
    <col min="5636" max="5636" width="11" style="2" customWidth="1"/>
    <col min="5637" max="5640" width="12.28515625" style="2" customWidth="1"/>
    <col min="5641" max="5641" width="18.140625" style="2" customWidth="1"/>
    <col min="5642" max="5888" width="9.140625" style="2"/>
    <col min="5889" max="5889" width="5.42578125" style="2" bestFit="1" customWidth="1"/>
    <col min="5890" max="5890" width="10.7109375" style="2" bestFit="1" customWidth="1"/>
    <col min="5891" max="5891" width="48" style="2" customWidth="1"/>
    <col min="5892" max="5892" width="11" style="2" customWidth="1"/>
    <col min="5893" max="5896" width="12.28515625" style="2" customWidth="1"/>
    <col min="5897" max="5897" width="18.140625" style="2" customWidth="1"/>
    <col min="5898" max="6144" width="9.140625" style="2"/>
    <col min="6145" max="6145" width="5.42578125" style="2" bestFit="1" customWidth="1"/>
    <col min="6146" max="6146" width="10.7109375" style="2" bestFit="1" customWidth="1"/>
    <col min="6147" max="6147" width="48" style="2" customWidth="1"/>
    <col min="6148" max="6148" width="11" style="2" customWidth="1"/>
    <col min="6149" max="6152" width="12.28515625" style="2" customWidth="1"/>
    <col min="6153" max="6153" width="18.140625" style="2" customWidth="1"/>
    <col min="6154" max="6400" width="9.140625" style="2"/>
    <col min="6401" max="6401" width="5.42578125" style="2" bestFit="1" customWidth="1"/>
    <col min="6402" max="6402" width="10.7109375" style="2" bestFit="1" customWidth="1"/>
    <col min="6403" max="6403" width="48" style="2" customWidth="1"/>
    <col min="6404" max="6404" width="11" style="2" customWidth="1"/>
    <col min="6405" max="6408" width="12.28515625" style="2" customWidth="1"/>
    <col min="6409" max="6409" width="18.140625" style="2" customWidth="1"/>
    <col min="6410" max="6656" width="9.140625" style="2"/>
    <col min="6657" max="6657" width="5.42578125" style="2" bestFit="1" customWidth="1"/>
    <col min="6658" max="6658" width="10.7109375" style="2" bestFit="1" customWidth="1"/>
    <col min="6659" max="6659" width="48" style="2" customWidth="1"/>
    <col min="6660" max="6660" width="11" style="2" customWidth="1"/>
    <col min="6661" max="6664" width="12.28515625" style="2" customWidth="1"/>
    <col min="6665" max="6665" width="18.140625" style="2" customWidth="1"/>
    <col min="6666" max="6912" width="9.140625" style="2"/>
    <col min="6913" max="6913" width="5.42578125" style="2" bestFit="1" customWidth="1"/>
    <col min="6914" max="6914" width="10.7109375" style="2" bestFit="1" customWidth="1"/>
    <col min="6915" max="6915" width="48" style="2" customWidth="1"/>
    <col min="6916" max="6916" width="11" style="2" customWidth="1"/>
    <col min="6917" max="6920" width="12.28515625" style="2" customWidth="1"/>
    <col min="6921" max="6921" width="18.140625" style="2" customWidth="1"/>
    <col min="6922" max="7168" width="9.140625" style="2"/>
    <col min="7169" max="7169" width="5.42578125" style="2" bestFit="1" customWidth="1"/>
    <col min="7170" max="7170" width="10.7109375" style="2" bestFit="1" customWidth="1"/>
    <col min="7171" max="7171" width="48" style="2" customWidth="1"/>
    <col min="7172" max="7172" width="11" style="2" customWidth="1"/>
    <col min="7173" max="7176" width="12.28515625" style="2" customWidth="1"/>
    <col min="7177" max="7177" width="18.140625" style="2" customWidth="1"/>
    <col min="7178" max="7424" width="9.140625" style="2"/>
    <col min="7425" max="7425" width="5.42578125" style="2" bestFit="1" customWidth="1"/>
    <col min="7426" max="7426" width="10.7109375" style="2" bestFit="1" customWidth="1"/>
    <col min="7427" max="7427" width="48" style="2" customWidth="1"/>
    <col min="7428" max="7428" width="11" style="2" customWidth="1"/>
    <col min="7429" max="7432" width="12.28515625" style="2" customWidth="1"/>
    <col min="7433" max="7433" width="18.140625" style="2" customWidth="1"/>
    <col min="7434" max="7680" width="9.140625" style="2"/>
    <col min="7681" max="7681" width="5.42578125" style="2" bestFit="1" customWidth="1"/>
    <col min="7682" max="7682" width="10.7109375" style="2" bestFit="1" customWidth="1"/>
    <col min="7683" max="7683" width="48" style="2" customWidth="1"/>
    <col min="7684" max="7684" width="11" style="2" customWidth="1"/>
    <col min="7685" max="7688" width="12.28515625" style="2" customWidth="1"/>
    <col min="7689" max="7689" width="18.140625" style="2" customWidth="1"/>
    <col min="7690" max="7936" width="9.140625" style="2"/>
    <col min="7937" max="7937" width="5.42578125" style="2" bestFit="1" customWidth="1"/>
    <col min="7938" max="7938" width="10.7109375" style="2" bestFit="1" customWidth="1"/>
    <col min="7939" max="7939" width="48" style="2" customWidth="1"/>
    <col min="7940" max="7940" width="11" style="2" customWidth="1"/>
    <col min="7941" max="7944" width="12.28515625" style="2" customWidth="1"/>
    <col min="7945" max="7945" width="18.140625" style="2" customWidth="1"/>
    <col min="7946" max="8192" width="9.140625" style="2"/>
    <col min="8193" max="8193" width="5.42578125" style="2" bestFit="1" customWidth="1"/>
    <col min="8194" max="8194" width="10.7109375" style="2" bestFit="1" customWidth="1"/>
    <col min="8195" max="8195" width="48" style="2" customWidth="1"/>
    <col min="8196" max="8196" width="11" style="2" customWidth="1"/>
    <col min="8197" max="8200" width="12.28515625" style="2" customWidth="1"/>
    <col min="8201" max="8201" width="18.140625" style="2" customWidth="1"/>
    <col min="8202" max="8448" width="9.140625" style="2"/>
    <col min="8449" max="8449" width="5.42578125" style="2" bestFit="1" customWidth="1"/>
    <col min="8450" max="8450" width="10.7109375" style="2" bestFit="1" customWidth="1"/>
    <col min="8451" max="8451" width="48" style="2" customWidth="1"/>
    <col min="8452" max="8452" width="11" style="2" customWidth="1"/>
    <col min="8453" max="8456" width="12.28515625" style="2" customWidth="1"/>
    <col min="8457" max="8457" width="18.140625" style="2" customWidth="1"/>
    <col min="8458" max="8704" width="9.140625" style="2"/>
    <col min="8705" max="8705" width="5.42578125" style="2" bestFit="1" customWidth="1"/>
    <col min="8706" max="8706" width="10.7109375" style="2" bestFit="1" customWidth="1"/>
    <col min="8707" max="8707" width="48" style="2" customWidth="1"/>
    <col min="8708" max="8708" width="11" style="2" customWidth="1"/>
    <col min="8709" max="8712" width="12.28515625" style="2" customWidth="1"/>
    <col min="8713" max="8713" width="18.140625" style="2" customWidth="1"/>
    <col min="8714" max="8960" width="9.140625" style="2"/>
    <col min="8961" max="8961" width="5.42578125" style="2" bestFit="1" customWidth="1"/>
    <col min="8962" max="8962" width="10.7109375" style="2" bestFit="1" customWidth="1"/>
    <col min="8963" max="8963" width="48" style="2" customWidth="1"/>
    <col min="8964" max="8964" width="11" style="2" customWidth="1"/>
    <col min="8965" max="8968" width="12.28515625" style="2" customWidth="1"/>
    <col min="8969" max="8969" width="18.140625" style="2" customWidth="1"/>
    <col min="8970" max="9216" width="9.140625" style="2"/>
    <col min="9217" max="9217" width="5.42578125" style="2" bestFit="1" customWidth="1"/>
    <col min="9218" max="9218" width="10.7109375" style="2" bestFit="1" customWidth="1"/>
    <col min="9219" max="9219" width="48" style="2" customWidth="1"/>
    <col min="9220" max="9220" width="11" style="2" customWidth="1"/>
    <col min="9221" max="9224" width="12.28515625" style="2" customWidth="1"/>
    <col min="9225" max="9225" width="18.140625" style="2" customWidth="1"/>
    <col min="9226" max="9472" width="9.140625" style="2"/>
    <col min="9473" max="9473" width="5.42578125" style="2" bestFit="1" customWidth="1"/>
    <col min="9474" max="9474" width="10.7109375" style="2" bestFit="1" customWidth="1"/>
    <col min="9475" max="9475" width="48" style="2" customWidth="1"/>
    <col min="9476" max="9476" width="11" style="2" customWidth="1"/>
    <col min="9477" max="9480" width="12.28515625" style="2" customWidth="1"/>
    <col min="9481" max="9481" width="18.140625" style="2" customWidth="1"/>
    <col min="9482" max="9728" width="9.140625" style="2"/>
    <col min="9729" max="9729" width="5.42578125" style="2" bestFit="1" customWidth="1"/>
    <col min="9730" max="9730" width="10.7109375" style="2" bestFit="1" customWidth="1"/>
    <col min="9731" max="9731" width="48" style="2" customWidth="1"/>
    <col min="9732" max="9732" width="11" style="2" customWidth="1"/>
    <col min="9733" max="9736" width="12.28515625" style="2" customWidth="1"/>
    <col min="9737" max="9737" width="18.140625" style="2" customWidth="1"/>
    <col min="9738" max="9984" width="9.140625" style="2"/>
    <col min="9985" max="9985" width="5.42578125" style="2" bestFit="1" customWidth="1"/>
    <col min="9986" max="9986" width="10.7109375" style="2" bestFit="1" customWidth="1"/>
    <col min="9987" max="9987" width="48" style="2" customWidth="1"/>
    <col min="9988" max="9988" width="11" style="2" customWidth="1"/>
    <col min="9989" max="9992" width="12.28515625" style="2" customWidth="1"/>
    <col min="9993" max="9993" width="18.140625" style="2" customWidth="1"/>
    <col min="9994" max="10240" width="9.140625" style="2"/>
    <col min="10241" max="10241" width="5.42578125" style="2" bestFit="1" customWidth="1"/>
    <col min="10242" max="10242" width="10.7109375" style="2" bestFit="1" customWidth="1"/>
    <col min="10243" max="10243" width="48" style="2" customWidth="1"/>
    <col min="10244" max="10244" width="11" style="2" customWidth="1"/>
    <col min="10245" max="10248" width="12.28515625" style="2" customWidth="1"/>
    <col min="10249" max="10249" width="18.140625" style="2" customWidth="1"/>
    <col min="10250" max="10496" width="9.140625" style="2"/>
    <col min="10497" max="10497" width="5.42578125" style="2" bestFit="1" customWidth="1"/>
    <col min="10498" max="10498" width="10.7109375" style="2" bestFit="1" customWidth="1"/>
    <col min="10499" max="10499" width="48" style="2" customWidth="1"/>
    <col min="10500" max="10500" width="11" style="2" customWidth="1"/>
    <col min="10501" max="10504" width="12.28515625" style="2" customWidth="1"/>
    <col min="10505" max="10505" width="18.140625" style="2" customWidth="1"/>
    <col min="10506" max="10752" width="9.140625" style="2"/>
    <col min="10753" max="10753" width="5.42578125" style="2" bestFit="1" customWidth="1"/>
    <col min="10754" max="10754" width="10.7109375" style="2" bestFit="1" customWidth="1"/>
    <col min="10755" max="10755" width="48" style="2" customWidth="1"/>
    <col min="10756" max="10756" width="11" style="2" customWidth="1"/>
    <col min="10757" max="10760" width="12.28515625" style="2" customWidth="1"/>
    <col min="10761" max="10761" width="18.140625" style="2" customWidth="1"/>
    <col min="10762" max="11008" width="9.140625" style="2"/>
    <col min="11009" max="11009" width="5.42578125" style="2" bestFit="1" customWidth="1"/>
    <col min="11010" max="11010" width="10.7109375" style="2" bestFit="1" customWidth="1"/>
    <col min="11011" max="11011" width="48" style="2" customWidth="1"/>
    <col min="11012" max="11012" width="11" style="2" customWidth="1"/>
    <col min="11013" max="11016" width="12.28515625" style="2" customWidth="1"/>
    <col min="11017" max="11017" width="18.140625" style="2" customWidth="1"/>
    <col min="11018" max="11264" width="9.140625" style="2"/>
    <col min="11265" max="11265" width="5.42578125" style="2" bestFit="1" customWidth="1"/>
    <col min="11266" max="11266" width="10.7109375" style="2" bestFit="1" customWidth="1"/>
    <col min="11267" max="11267" width="48" style="2" customWidth="1"/>
    <col min="11268" max="11268" width="11" style="2" customWidth="1"/>
    <col min="11269" max="11272" width="12.28515625" style="2" customWidth="1"/>
    <col min="11273" max="11273" width="18.140625" style="2" customWidth="1"/>
    <col min="11274" max="11520" width="9.140625" style="2"/>
    <col min="11521" max="11521" width="5.42578125" style="2" bestFit="1" customWidth="1"/>
    <col min="11522" max="11522" width="10.7109375" style="2" bestFit="1" customWidth="1"/>
    <col min="11523" max="11523" width="48" style="2" customWidth="1"/>
    <col min="11524" max="11524" width="11" style="2" customWidth="1"/>
    <col min="11525" max="11528" width="12.28515625" style="2" customWidth="1"/>
    <col min="11529" max="11529" width="18.140625" style="2" customWidth="1"/>
    <col min="11530" max="11776" width="9.140625" style="2"/>
    <col min="11777" max="11777" width="5.42578125" style="2" bestFit="1" customWidth="1"/>
    <col min="11778" max="11778" width="10.7109375" style="2" bestFit="1" customWidth="1"/>
    <col min="11779" max="11779" width="48" style="2" customWidth="1"/>
    <col min="11780" max="11780" width="11" style="2" customWidth="1"/>
    <col min="11781" max="11784" width="12.28515625" style="2" customWidth="1"/>
    <col min="11785" max="11785" width="18.140625" style="2" customWidth="1"/>
    <col min="11786" max="12032" width="9.140625" style="2"/>
    <col min="12033" max="12033" width="5.42578125" style="2" bestFit="1" customWidth="1"/>
    <col min="12034" max="12034" width="10.7109375" style="2" bestFit="1" customWidth="1"/>
    <col min="12035" max="12035" width="48" style="2" customWidth="1"/>
    <col min="12036" max="12036" width="11" style="2" customWidth="1"/>
    <col min="12037" max="12040" width="12.28515625" style="2" customWidth="1"/>
    <col min="12041" max="12041" width="18.140625" style="2" customWidth="1"/>
    <col min="12042" max="12288" width="9.140625" style="2"/>
    <col min="12289" max="12289" width="5.42578125" style="2" bestFit="1" customWidth="1"/>
    <col min="12290" max="12290" width="10.7109375" style="2" bestFit="1" customWidth="1"/>
    <col min="12291" max="12291" width="48" style="2" customWidth="1"/>
    <col min="12292" max="12292" width="11" style="2" customWidth="1"/>
    <col min="12293" max="12296" width="12.28515625" style="2" customWidth="1"/>
    <col min="12297" max="12297" width="18.140625" style="2" customWidth="1"/>
    <col min="12298" max="12544" width="9.140625" style="2"/>
    <col min="12545" max="12545" width="5.42578125" style="2" bestFit="1" customWidth="1"/>
    <col min="12546" max="12546" width="10.7109375" style="2" bestFit="1" customWidth="1"/>
    <col min="12547" max="12547" width="48" style="2" customWidth="1"/>
    <col min="12548" max="12548" width="11" style="2" customWidth="1"/>
    <col min="12549" max="12552" width="12.28515625" style="2" customWidth="1"/>
    <col min="12553" max="12553" width="18.140625" style="2" customWidth="1"/>
    <col min="12554" max="12800" width="9.140625" style="2"/>
    <col min="12801" max="12801" width="5.42578125" style="2" bestFit="1" customWidth="1"/>
    <col min="12802" max="12802" width="10.7109375" style="2" bestFit="1" customWidth="1"/>
    <col min="12803" max="12803" width="48" style="2" customWidth="1"/>
    <col min="12804" max="12804" width="11" style="2" customWidth="1"/>
    <col min="12805" max="12808" width="12.28515625" style="2" customWidth="1"/>
    <col min="12809" max="12809" width="18.140625" style="2" customWidth="1"/>
    <col min="12810" max="13056" width="9.140625" style="2"/>
    <col min="13057" max="13057" width="5.42578125" style="2" bestFit="1" customWidth="1"/>
    <col min="13058" max="13058" width="10.7109375" style="2" bestFit="1" customWidth="1"/>
    <col min="13059" max="13059" width="48" style="2" customWidth="1"/>
    <col min="13060" max="13060" width="11" style="2" customWidth="1"/>
    <col min="13061" max="13064" width="12.28515625" style="2" customWidth="1"/>
    <col min="13065" max="13065" width="18.140625" style="2" customWidth="1"/>
    <col min="13066" max="13312" width="9.140625" style="2"/>
    <col min="13313" max="13313" width="5.42578125" style="2" bestFit="1" customWidth="1"/>
    <col min="13314" max="13314" width="10.7109375" style="2" bestFit="1" customWidth="1"/>
    <col min="13315" max="13315" width="48" style="2" customWidth="1"/>
    <col min="13316" max="13316" width="11" style="2" customWidth="1"/>
    <col min="13317" max="13320" width="12.28515625" style="2" customWidth="1"/>
    <col min="13321" max="13321" width="18.140625" style="2" customWidth="1"/>
    <col min="13322" max="13568" width="9.140625" style="2"/>
    <col min="13569" max="13569" width="5.42578125" style="2" bestFit="1" customWidth="1"/>
    <col min="13570" max="13570" width="10.7109375" style="2" bestFit="1" customWidth="1"/>
    <col min="13571" max="13571" width="48" style="2" customWidth="1"/>
    <col min="13572" max="13572" width="11" style="2" customWidth="1"/>
    <col min="13573" max="13576" width="12.28515625" style="2" customWidth="1"/>
    <col min="13577" max="13577" width="18.140625" style="2" customWidth="1"/>
    <col min="13578" max="13824" width="9.140625" style="2"/>
    <col min="13825" max="13825" width="5.42578125" style="2" bestFit="1" customWidth="1"/>
    <col min="13826" max="13826" width="10.7109375" style="2" bestFit="1" customWidth="1"/>
    <col min="13827" max="13827" width="48" style="2" customWidth="1"/>
    <col min="13828" max="13828" width="11" style="2" customWidth="1"/>
    <col min="13829" max="13832" width="12.28515625" style="2" customWidth="1"/>
    <col min="13833" max="13833" width="18.140625" style="2" customWidth="1"/>
    <col min="13834" max="14080" width="9.140625" style="2"/>
    <col min="14081" max="14081" width="5.42578125" style="2" bestFit="1" customWidth="1"/>
    <col min="14082" max="14082" width="10.7109375" style="2" bestFit="1" customWidth="1"/>
    <col min="14083" max="14083" width="48" style="2" customWidth="1"/>
    <col min="14084" max="14084" width="11" style="2" customWidth="1"/>
    <col min="14085" max="14088" width="12.28515625" style="2" customWidth="1"/>
    <col min="14089" max="14089" width="18.140625" style="2" customWidth="1"/>
    <col min="14090" max="14336" width="9.140625" style="2"/>
    <col min="14337" max="14337" width="5.42578125" style="2" bestFit="1" customWidth="1"/>
    <col min="14338" max="14338" width="10.7109375" style="2" bestFit="1" customWidth="1"/>
    <col min="14339" max="14339" width="48" style="2" customWidth="1"/>
    <col min="14340" max="14340" width="11" style="2" customWidth="1"/>
    <col min="14341" max="14344" width="12.28515625" style="2" customWidth="1"/>
    <col min="14345" max="14345" width="18.140625" style="2" customWidth="1"/>
    <col min="14346" max="14592" width="9.140625" style="2"/>
    <col min="14593" max="14593" width="5.42578125" style="2" bestFit="1" customWidth="1"/>
    <col min="14594" max="14594" width="10.7109375" style="2" bestFit="1" customWidth="1"/>
    <col min="14595" max="14595" width="48" style="2" customWidth="1"/>
    <col min="14596" max="14596" width="11" style="2" customWidth="1"/>
    <col min="14597" max="14600" width="12.28515625" style="2" customWidth="1"/>
    <col min="14601" max="14601" width="18.140625" style="2" customWidth="1"/>
    <col min="14602" max="14848" width="9.140625" style="2"/>
    <col min="14849" max="14849" width="5.42578125" style="2" bestFit="1" customWidth="1"/>
    <col min="14850" max="14850" width="10.7109375" style="2" bestFit="1" customWidth="1"/>
    <col min="14851" max="14851" width="48" style="2" customWidth="1"/>
    <col min="14852" max="14852" width="11" style="2" customWidth="1"/>
    <col min="14853" max="14856" width="12.28515625" style="2" customWidth="1"/>
    <col min="14857" max="14857" width="18.140625" style="2" customWidth="1"/>
    <col min="14858" max="15104" width="9.140625" style="2"/>
    <col min="15105" max="15105" width="5.42578125" style="2" bestFit="1" customWidth="1"/>
    <col min="15106" max="15106" width="10.7109375" style="2" bestFit="1" customWidth="1"/>
    <col min="15107" max="15107" width="48" style="2" customWidth="1"/>
    <col min="15108" max="15108" width="11" style="2" customWidth="1"/>
    <col min="15109" max="15112" width="12.28515625" style="2" customWidth="1"/>
    <col min="15113" max="15113" width="18.140625" style="2" customWidth="1"/>
    <col min="15114" max="15360" width="9.140625" style="2"/>
    <col min="15361" max="15361" width="5.42578125" style="2" bestFit="1" customWidth="1"/>
    <col min="15362" max="15362" width="10.7109375" style="2" bestFit="1" customWidth="1"/>
    <col min="15363" max="15363" width="48" style="2" customWidth="1"/>
    <col min="15364" max="15364" width="11" style="2" customWidth="1"/>
    <col min="15365" max="15368" width="12.28515625" style="2" customWidth="1"/>
    <col min="15369" max="15369" width="18.140625" style="2" customWidth="1"/>
    <col min="15370" max="15616" width="9.140625" style="2"/>
    <col min="15617" max="15617" width="5.42578125" style="2" bestFit="1" customWidth="1"/>
    <col min="15618" max="15618" width="10.7109375" style="2" bestFit="1" customWidth="1"/>
    <col min="15619" max="15619" width="48" style="2" customWidth="1"/>
    <col min="15620" max="15620" width="11" style="2" customWidth="1"/>
    <col min="15621" max="15624" width="12.28515625" style="2" customWidth="1"/>
    <col min="15625" max="15625" width="18.140625" style="2" customWidth="1"/>
    <col min="15626" max="15872" width="9.140625" style="2"/>
    <col min="15873" max="15873" width="5.42578125" style="2" bestFit="1" customWidth="1"/>
    <col min="15874" max="15874" width="10.7109375" style="2" bestFit="1" customWidth="1"/>
    <col min="15875" max="15875" width="48" style="2" customWidth="1"/>
    <col min="15876" max="15876" width="11" style="2" customWidth="1"/>
    <col min="15877" max="15880" width="12.28515625" style="2" customWidth="1"/>
    <col min="15881" max="15881" width="18.140625" style="2" customWidth="1"/>
    <col min="15882" max="16128" width="9.140625" style="2"/>
    <col min="16129" max="16129" width="5.42578125" style="2" bestFit="1" customWidth="1"/>
    <col min="16130" max="16130" width="10.7109375" style="2" bestFit="1" customWidth="1"/>
    <col min="16131" max="16131" width="48" style="2" customWidth="1"/>
    <col min="16132" max="16132" width="11" style="2" customWidth="1"/>
    <col min="16133" max="16136" width="12.28515625" style="2" customWidth="1"/>
    <col min="16137" max="16137" width="18.140625" style="2" customWidth="1"/>
    <col min="16138" max="16384" width="9.140625" style="2"/>
  </cols>
  <sheetData>
    <row r="1" spans="1:11" ht="67.5" customHeight="1" thickBot="1" x14ac:dyDescent="0.25">
      <c r="A1" s="126"/>
      <c r="B1" s="126"/>
      <c r="C1" s="127" t="s">
        <v>37</v>
      </c>
      <c r="D1" s="128"/>
      <c r="E1" s="128"/>
      <c r="F1" s="128"/>
      <c r="G1" s="128"/>
      <c r="H1" s="129"/>
    </row>
    <row r="2" spans="1:11" ht="3.75" customHeight="1" thickBot="1" x14ac:dyDescent="0.25">
      <c r="A2" s="130"/>
      <c r="B2" s="130"/>
      <c r="C2" s="130"/>
      <c r="D2" s="130"/>
      <c r="E2" s="130"/>
      <c r="F2" s="130"/>
      <c r="G2" s="130"/>
      <c r="H2" s="130"/>
    </row>
    <row r="3" spans="1:11" ht="20.100000000000001" customHeight="1" thickBot="1" x14ac:dyDescent="0.25">
      <c r="A3" s="131" t="s">
        <v>34</v>
      </c>
      <c r="B3" s="132"/>
      <c r="C3" s="132"/>
      <c r="D3" s="132"/>
      <c r="E3" s="132"/>
      <c r="F3" s="132"/>
      <c r="G3" s="132"/>
      <c r="H3" s="133"/>
    </row>
    <row r="4" spans="1:11" ht="3.75" customHeight="1" thickBot="1" x14ac:dyDescent="0.25">
      <c r="A4" s="3"/>
      <c r="B4" s="3"/>
      <c r="C4" s="3"/>
      <c r="D4" s="3"/>
      <c r="E4" s="3"/>
      <c r="F4" s="3"/>
      <c r="G4" s="3"/>
      <c r="H4" s="3"/>
    </row>
    <row r="5" spans="1:11" ht="20.100000000000001" customHeight="1" x14ac:dyDescent="0.2">
      <c r="A5" s="120" t="s">
        <v>30</v>
      </c>
      <c r="B5" s="121"/>
      <c r="C5" s="121"/>
      <c r="D5" s="121"/>
      <c r="E5" s="122"/>
      <c r="F5" s="123" t="s">
        <v>109</v>
      </c>
      <c r="G5" s="124"/>
      <c r="H5" s="125"/>
    </row>
    <row r="6" spans="1:11" ht="18" x14ac:dyDescent="0.2">
      <c r="A6" s="98" t="s">
        <v>152</v>
      </c>
      <c r="B6" s="99"/>
      <c r="C6" s="99"/>
      <c r="D6" s="99"/>
      <c r="E6" s="100"/>
      <c r="F6" s="101" t="s">
        <v>193</v>
      </c>
      <c r="G6" s="102"/>
      <c r="H6" s="103"/>
    </row>
    <row r="7" spans="1:11" ht="33" customHeight="1" x14ac:dyDescent="0.2">
      <c r="A7" s="104" t="s">
        <v>39</v>
      </c>
      <c r="B7" s="105"/>
      <c r="C7" s="105"/>
      <c r="D7" s="106"/>
      <c r="E7" s="107" t="s">
        <v>3</v>
      </c>
      <c r="F7" s="108"/>
      <c r="G7" s="108"/>
      <c r="H7" s="109"/>
    </row>
    <row r="8" spans="1:11" ht="20.100000000000001" customHeight="1" thickBot="1" x14ac:dyDescent="0.25">
      <c r="A8" s="110" t="s">
        <v>174</v>
      </c>
      <c r="B8" s="111"/>
      <c r="C8" s="111"/>
      <c r="D8" s="112"/>
      <c r="E8" s="113" t="s">
        <v>4</v>
      </c>
      <c r="F8" s="115" t="s">
        <v>5</v>
      </c>
      <c r="G8" s="4" t="s">
        <v>6</v>
      </c>
      <c r="H8" s="21" t="s">
        <v>7</v>
      </c>
      <c r="I8" s="5"/>
    </row>
    <row r="9" spans="1:11" ht="20.100000000000001" customHeight="1" thickBot="1" x14ac:dyDescent="0.25">
      <c r="A9" s="117" t="s">
        <v>153</v>
      </c>
      <c r="B9" s="118"/>
      <c r="C9" s="118"/>
      <c r="D9" s="119"/>
      <c r="E9" s="114"/>
      <c r="F9" s="116"/>
      <c r="G9" s="22" t="s">
        <v>27</v>
      </c>
      <c r="H9" s="23">
        <v>0.22509999999999999</v>
      </c>
      <c r="K9" s="5"/>
    </row>
    <row r="10" spans="1:11" ht="3.75" customHeight="1" x14ac:dyDescent="0.2">
      <c r="A10" s="88"/>
      <c r="B10" s="88"/>
      <c r="C10" s="88"/>
      <c r="D10" s="88"/>
      <c r="E10" s="88"/>
      <c r="F10" s="88"/>
      <c r="G10" s="88"/>
      <c r="H10" s="88"/>
    </row>
    <row r="11" spans="1:11" ht="38.25" x14ac:dyDescent="0.2">
      <c r="A11" s="19" t="s">
        <v>0</v>
      </c>
      <c r="B11" s="19" t="s">
        <v>8</v>
      </c>
      <c r="C11" s="19" t="s">
        <v>9</v>
      </c>
      <c r="D11" s="19" t="s">
        <v>10</v>
      </c>
      <c r="E11" s="19" t="s">
        <v>11</v>
      </c>
      <c r="F11" s="20" t="s">
        <v>28</v>
      </c>
      <c r="G11" s="20" t="s">
        <v>29</v>
      </c>
      <c r="H11" s="20" t="s">
        <v>12</v>
      </c>
    </row>
    <row r="12" spans="1:11" x14ac:dyDescent="0.2">
      <c r="A12" s="44">
        <v>1</v>
      </c>
      <c r="B12" s="45"/>
      <c r="C12" s="44" t="s">
        <v>58</v>
      </c>
      <c r="D12" s="46"/>
      <c r="E12" s="47"/>
      <c r="F12" s="47"/>
      <c r="G12" s="47"/>
      <c r="H12" s="47"/>
    </row>
    <row r="13" spans="1:11" ht="93.75" customHeight="1" x14ac:dyDescent="0.2">
      <c r="A13" s="48" t="s">
        <v>2</v>
      </c>
      <c r="B13" s="57" t="s">
        <v>41</v>
      </c>
      <c r="C13" s="57" t="s">
        <v>169</v>
      </c>
      <c r="D13" s="49" t="s">
        <v>131</v>
      </c>
      <c r="E13" s="50">
        <v>1</v>
      </c>
      <c r="F13" s="51">
        <v>1386.5</v>
      </c>
      <c r="G13" s="52">
        <f>SUM(F13*H9+F13)</f>
        <v>1698.60115</v>
      </c>
      <c r="H13" s="52">
        <f>SUM(E13*G13)</f>
        <v>1698.60115</v>
      </c>
    </row>
    <row r="14" spans="1:11" ht="132" x14ac:dyDescent="0.2">
      <c r="A14" s="48" t="s">
        <v>189</v>
      </c>
      <c r="B14" s="57" t="s">
        <v>190</v>
      </c>
      <c r="C14" s="58" t="s">
        <v>192</v>
      </c>
      <c r="D14" s="49" t="s">
        <v>42</v>
      </c>
      <c r="E14" s="50">
        <v>4</v>
      </c>
      <c r="F14" s="51">
        <v>1177.42</v>
      </c>
      <c r="G14" s="52">
        <f>SUM(F14*H9+F14)</f>
        <v>1442.457242</v>
      </c>
      <c r="H14" s="52">
        <f>SUM(E14*G14)</f>
        <v>5769.8289679999998</v>
      </c>
    </row>
    <row r="15" spans="1:11" ht="21" customHeight="1" x14ac:dyDescent="0.2">
      <c r="A15" s="92"/>
      <c r="B15" s="93"/>
      <c r="C15" s="93"/>
      <c r="D15" s="94"/>
      <c r="E15" s="95" t="s">
        <v>23</v>
      </c>
      <c r="F15" s="96"/>
      <c r="G15" s="97"/>
      <c r="H15" s="65">
        <f>SUM(H13:H14)</f>
        <v>7468.4301180000002</v>
      </c>
      <c r="I15" s="28"/>
    </row>
    <row r="16" spans="1:11" x14ac:dyDescent="0.2">
      <c r="A16" s="44">
        <v>2</v>
      </c>
      <c r="B16" s="45"/>
      <c r="C16" s="44" t="s">
        <v>59</v>
      </c>
      <c r="D16" s="46"/>
      <c r="E16" s="47"/>
      <c r="F16" s="53"/>
      <c r="G16" s="53"/>
      <c r="H16" s="53"/>
      <c r="I16" s="28"/>
    </row>
    <row r="17" spans="1:9" ht="36" x14ac:dyDescent="0.2">
      <c r="A17" s="57" t="s">
        <v>13</v>
      </c>
      <c r="B17" s="57" t="s">
        <v>43</v>
      </c>
      <c r="C17" s="57" t="s">
        <v>47</v>
      </c>
      <c r="D17" s="54" t="s">
        <v>44</v>
      </c>
      <c r="E17" s="55">
        <v>950</v>
      </c>
      <c r="F17" s="56">
        <v>3.07</v>
      </c>
      <c r="G17" s="52">
        <f>SUM(F17*H9+F17)</f>
        <v>3.7610569999999997</v>
      </c>
      <c r="H17" s="52">
        <f>SUM(E17*G17)</f>
        <v>3573.0041499999998</v>
      </c>
      <c r="I17" s="28"/>
    </row>
    <row r="18" spans="1:9" ht="52.5" customHeight="1" x14ac:dyDescent="0.2">
      <c r="A18" s="57">
        <v>2.2000000000000002</v>
      </c>
      <c r="B18" s="57" t="s">
        <v>118</v>
      </c>
      <c r="C18" s="59" t="s">
        <v>119</v>
      </c>
      <c r="D18" s="54" t="s">
        <v>45</v>
      </c>
      <c r="E18" s="55">
        <v>4750</v>
      </c>
      <c r="F18" s="56">
        <v>2.65</v>
      </c>
      <c r="G18" s="52">
        <f>SUM(F18*H9+F18)</f>
        <v>3.246515</v>
      </c>
      <c r="H18" s="52">
        <f>SUM(E18*G18)</f>
        <v>15420.946250000001</v>
      </c>
      <c r="I18" s="28"/>
    </row>
    <row r="19" spans="1:9" ht="42" customHeight="1" x14ac:dyDescent="0.2">
      <c r="A19" s="57" t="s">
        <v>46</v>
      </c>
      <c r="B19" s="57" t="s">
        <v>113</v>
      </c>
      <c r="C19" s="57" t="s">
        <v>110</v>
      </c>
      <c r="D19" s="54" t="s">
        <v>44</v>
      </c>
      <c r="E19" s="55">
        <v>830</v>
      </c>
      <c r="F19" s="56">
        <v>8.07</v>
      </c>
      <c r="G19" s="52">
        <f>SUM(F19*H9+F19)</f>
        <v>9.8865569999999998</v>
      </c>
      <c r="H19" s="52">
        <f t="shared" ref="H19" si="0">SUM(E19*G19)</f>
        <v>8205.84231</v>
      </c>
      <c r="I19" s="28"/>
    </row>
    <row r="20" spans="1:9" ht="36" x14ac:dyDescent="0.2">
      <c r="A20" s="57" t="s">
        <v>49</v>
      </c>
      <c r="B20" s="57" t="s">
        <v>48</v>
      </c>
      <c r="C20" s="57" t="s">
        <v>50</v>
      </c>
      <c r="D20" s="54" t="s">
        <v>44</v>
      </c>
      <c r="E20" s="55">
        <v>8</v>
      </c>
      <c r="F20" s="56">
        <v>68.05</v>
      </c>
      <c r="G20" s="52">
        <f>SUM(F20*H9+F20)</f>
        <v>83.368054999999998</v>
      </c>
      <c r="H20" s="52">
        <f>SUM(E20*G20)</f>
        <v>666.94443999999999</v>
      </c>
      <c r="I20" s="28"/>
    </row>
    <row r="21" spans="1:9" ht="60.75" customHeight="1" x14ac:dyDescent="0.2">
      <c r="A21" s="57" t="s">
        <v>151</v>
      </c>
      <c r="B21" s="57" t="s">
        <v>149</v>
      </c>
      <c r="C21" s="57" t="s">
        <v>150</v>
      </c>
      <c r="D21" s="54" t="s">
        <v>44</v>
      </c>
      <c r="E21" s="55">
        <v>2</v>
      </c>
      <c r="F21" s="56">
        <v>221.76</v>
      </c>
      <c r="G21" s="52">
        <f>SUM(F21*H9+F21)</f>
        <v>271.67817600000001</v>
      </c>
      <c r="H21" s="52">
        <f>SUM(E21*G21)</f>
        <v>543.35635200000002</v>
      </c>
      <c r="I21" s="28"/>
    </row>
    <row r="22" spans="1:9" ht="21" customHeight="1" x14ac:dyDescent="0.2">
      <c r="A22" s="92"/>
      <c r="B22" s="93"/>
      <c r="C22" s="93"/>
      <c r="D22" s="94"/>
      <c r="E22" s="95" t="s">
        <v>23</v>
      </c>
      <c r="F22" s="96"/>
      <c r="G22" s="97"/>
      <c r="H22" s="65">
        <f>SUM(H17:H21)</f>
        <v>28410.093502</v>
      </c>
      <c r="I22" s="28"/>
    </row>
    <row r="23" spans="1:9" x14ac:dyDescent="0.2">
      <c r="A23" s="44">
        <v>3</v>
      </c>
      <c r="B23" s="45"/>
      <c r="C23" s="44" t="s">
        <v>114</v>
      </c>
      <c r="D23" s="46"/>
      <c r="E23" s="47"/>
      <c r="F23" s="53"/>
      <c r="G23" s="53"/>
      <c r="H23" s="53"/>
      <c r="I23" s="28"/>
    </row>
    <row r="24" spans="1:9" ht="60.75" customHeight="1" x14ac:dyDescent="0.2">
      <c r="A24" s="57" t="s">
        <v>51</v>
      </c>
      <c r="B24" s="57" t="s">
        <v>52</v>
      </c>
      <c r="C24" s="57" t="s">
        <v>53</v>
      </c>
      <c r="D24" s="54" t="s">
        <v>44</v>
      </c>
      <c r="E24" s="55">
        <v>85</v>
      </c>
      <c r="F24" s="56">
        <v>152.18</v>
      </c>
      <c r="G24" s="52">
        <f>SUM(F24*H9+F24)</f>
        <v>186.43571800000001</v>
      </c>
      <c r="H24" s="52">
        <f>SUM(E24*G24)</f>
        <v>15847.036030000001</v>
      </c>
      <c r="I24" s="28"/>
    </row>
    <row r="25" spans="1:9" ht="72" customHeight="1" x14ac:dyDescent="0.2">
      <c r="A25" s="57">
        <v>3.2</v>
      </c>
      <c r="B25" s="57" t="s">
        <v>55</v>
      </c>
      <c r="C25" s="57" t="s">
        <v>56</v>
      </c>
      <c r="D25" s="54" t="s">
        <v>40</v>
      </c>
      <c r="E25" s="55">
        <v>500</v>
      </c>
      <c r="F25" s="56">
        <v>20.48</v>
      </c>
      <c r="G25" s="52">
        <f>SUM(F25*H9+F25)</f>
        <v>25.090047999999999</v>
      </c>
      <c r="H25" s="52">
        <f>SUM(E25*G25)</f>
        <v>12545.023999999999</v>
      </c>
      <c r="I25" s="28"/>
    </row>
    <row r="26" spans="1:9" ht="60" customHeight="1" x14ac:dyDescent="0.2">
      <c r="A26" s="57" t="s">
        <v>54</v>
      </c>
      <c r="B26" s="57" t="s">
        <v>117</v>
      </c>
      <c r="C26" s="57" t="s">
        <v>116</v>
      </c>
      <c r="D26" s="54" t="s">
        <v>40</v>
      </c>
      <c r="E26" s="55">
        <v>207</v>
      </c>
      <c r="F26" s="56">
        <v>9.83</v>
      </c>
      <c r="G26" s="52">
        <f>SUM(F26*H9+F26)</f>
        <v>12.042733</v>
      </c>
      <c r="H26" s="52">
        <f>SUM(E26*G26)</f>
        <v>2492.8457309999999</v>
      </c>
      <c r="I26" s="28"/>
    </row>
    <row r="27" spans="1:9" ht="60" customHeight="1" x14ac:dyDescent="0.2">
      <c r="A27" s="57" t="s">
        <v>154</v>
      </c>
      <c r="B27" s="57" t="s">
        <v>176</v>
      </c>
      <c r="C27" s="57" t="s">
        <v>175</v>
      </c>
      <c r="D27" s="54" t="s">
        <v>40</v>
      </c>
      <c r="E27" s="55">
        <v>42</v>
      </c>
      <c r="F27" s="56">
        <v>10.17</v>
      </c>
      <c r="G27" s="52">
        <f>SUM(F27*H9+F27)</f>
        <v>12.459267000000001</v>
      </c>
      <c r="H27" s="52">
        <f>SUM(E27*G27)</f>
        <v>523.28921400000002</v>
      </c>
      <c r="I27" s="28"/>
    </row>
    <row r="28" spans="1:9" ht="21" customHeight="1" x14ac:dyDescent="0.2">
      <c r="A28" s="92"/>
      <c r="B28" s="93"/>
      <c r="C28" s="93"/>
      <c r="D28" s="94"/>
      <c r="E28" s="95" t="s">
        <v>23</v>
      </c>
      <c r="F28" s="96"/>
      <c r="G28" s="97"/>
      <c r="H28" s="65">
        <f>SUM(H24:H27)</f>
        <v>31408.194975000002</v>
      </c>
      <c r="I28" s="28"/>
    </row>
    <row r="29" spans="1:9" x14ac:dyDescent="0.2">
      <c r="A29" s="44">
        <v>4</v>
      </c>
      <c r="B29" s="45"/>
      <c r="C29" s="44" t="s">
        <v>61</v>
      </c>
      <c r="D29" s="46"/>
      <c r="E29" s="47"/>
      <c r="F29" s="53"/>
      <c r="G29" s="53"/>
      <c r="H29" s="53"/>
      <c r="I29" s="28"/>
    </row>
    <row r="30" spans="1:9" ht="54.75" customHeight="1" x14ac:dyDescent="0.2">
      <c r="A30" s="57" t="s">
        <v>60</v>
      </c>
      <c r="B30" s="57" t="s">
        <v>62</v>
      </c>
      <c r="C30" s="57" t="s">
        <v>63</v>
      </c>
      <c r="D30" s="54" t="s">
        <v>40</v>
      </c>
      <c r="E30" s="55">
        <v>1245</v>
      </c>
      <c r="F30" s="56">
        <v>9.18</v>
      </c>
      <c r="G30" s="52">
        <f>SUM(F30*H9+F30)</f>
        <v>11.246418</v>
      </c>
      <c r="H30" s="52">
        <f>SUM(E30*G30)</f>
        <v>14001.79041</v>
      </c>
      <c r="I30" s="28"/>
    </row>
    <row r="31" spans="1:9" ht="53.25" customHeight="1" x14ac:dyDescent="0.2">
      <c r="A31" s="57" t="s">
        <v>64</v>
      </c>
      <c r="B31" s="57" t="s">
        <v>65</v>
      </c>
      <c r="C31" s="57" t="s">
        <v>66</v>
      </c>
      <c r="D31" s="54" t="s">
        <v>40</v>
      </c>
      <c r="E31" s="55">
        <v>1245</v>
      </c>
      <c r="F31" s="56">
        <v>30.93</v>
      </c>
      <c r="G31" s="52">
        <f>SUM(F31*H9+F31)</f>
        <v>37.892342999999997</v>
      </c>
      <c r="H31" s="52">
        <f>SUM(E31*G31)</f>
        <v>47175.967034999994</v>
      </c>
      <c r="I31" s="28"/>
    </row>
    <row r="32" spans="1:9" ht="72" x14ac:dyDescent="0.2">
      <c r="A32" s="57" t="s">
        <v>115</v>
      </c>
      <c r="B32" s="57" t="s">
        <v>68</v>
      </c>
      <c r="C32" s="57" t="s">
        <v>69</v>
      </c>
      <c r="D32" s="54" t="s">
        <v>40</v>
      </c>
      <c r="E32" s="55">
        <v>1660</v>
      </c>
      <c r="F32" s="56">
        <v>77.430000000000007</v>
      </c>
      <c r="G32" s="52">
        <f>SUM(F32*H9+F32)</f>
        <v>94.859493000000015</v>
      </c>
      <c r="H32" s="52">
        <f>SUM(E32*G32)</f>
        <v>157466.75838000001</v>
      </c>
      <c r="I32" s="28"/>
    </row>
    <row r="33" spans="1:9" ht="69.75" customHeight="1" x14ac:dyDescent="0.2">
      <c r="A33" s="57" t="s">
        <v>67</v>
      </c>
      <c r="B33" s="57" t="s">
        <v>71</v>
      </c>
      <c r="C33" s="57" t="s">
        <v>173</v>
      </c>
      <c r="D33" s="54" t="s">
        <v>40</v>
      </c>
      <c r="E33" s="55">
        <v>27</v>
      </c>
      <c r="F33" s="56">
        <v>104.96</v>
      </c>
      <c r="G33" s="52">
        <f>SUM(F33*H9+F33)</f>
        <v>128.58649599999998</v>
      </c>
      <c r="H33" s="52">
        <f>SUM(E33*G33)</f>
        <v>3471.8353919999995</v>
      </c>
      <c r="I33" s="28"/>
    </row>
    <row r="34" spans="1:9" ht="45" customHeight="1" x14ac:dyDescent="0.2">
      <c r="A34" s="57" t="s">
        <v>70</v>
      </c>
      <c r="B34" s="57" t="s">
        <v>73</v>
      </c>
      <c r="C34" s="57" t="s">
        <v>72</v>
      </c>
      <c r="D34" s="54" t="s">
        <v>94</v>
      </c>
      <c r="E34" s="55">
        <v>14</v>
      </c>
      <c r="F34" s="56">
        <v>425.51</v>
      </c>
      <c r="G34" s="52">
        <f>SUM(F34*H9+F34)</f>
        <v>521.29230099999995</v>
      </c>
      <c r="H34" s="52">
        <f t="shared" ref="H34:H61" si="1">SUM(E34*G34)</f>
        <v>7298.0922139999993</v>
      </c>
      <c r="I34" s="28"/>
    </row>
    <row r="35" spans="1:9" ht="21" customHeight="1" x14ac:dyDescent="0.2">
      <c r="A35" s="92"/>
      <c r="B35" s="93"/>
      <c r="C35" s="93"/>
      <c r="D35" s="94"/>
      <c r="E35" s="95" t="s">
        <v>23</v>
      </c>
      <c r="F35" s="96"/>
      <c r="G35" s="97"/>
      <c r="H35" s="65">
        <f>SUM(H30:H34)</f>
        <v>229414.44343100002</v>
      </c>
      <c r="I35" s="28"/>
    </row>
    <row r="36" spans="1:9" x14ac:dyDescent="0.2">
      <c r="A36" s="44">
        <v>5</v>
      </c>
      <c r="B36" s="45"/>
      <c r="C36" s="44" t="s">
        <v>142</v>
      </c>
      <c r="D36" s="46"/>
      <c r="E36" s="47"/>
      <c r="F36" s="53"/>
      <c r="G36" s="53"/>
      <c r="H36" s="53"/>
      <c r="I36" s="28"/>
    </row>
    <row r="37" spans="1:9" ht="45" customHeight="1" x14ac:dyDescent="0.2">
      <c r="A37" s="57" t="s">
        <v>147</v>
      </c>
      <c r="B37" s="57" t="s">
        <v>75</v>
      </c>
      <c r="C37" s="57" t="s">
        <v>76</v>
      </c>
      <c r="D37" s="54" t="s">
        <v>44</v>
      </c>
      <c r="E37" s="55">
        <v>5</v>
      </c>
      <c r="F37" s="56">
        <v>736.29</v>
      </c>
      <c r="G37" s="52">
        <f>SUM(F37*H9+F37)</f>
        <v>902.02887899999996</v>
      </c>
      <c r="H37" s="52">
        <f>SUM(E37*G37)</f>
        <v>4510.1443949999993</v>
      </c>
      <c r="I37" s="28"/>
    </row>
    <row r="38" spans="1:9" ht="45" customHeight="1" x14ac:dyDescent="0.2">
      <c r="A38" s="57" t="s">
        <v>148</v>
      </c>
      <c r="B38" s="57" t="s">
        <v>143</v>
      </c>
      <c r="C38" s="57" t="s">
        <v>144</v>
      </c>
      <c r="D38" s="54" t="s">
        <v>130</v>
      </c>
      <c r="E38" s="55">
        <v>9</v>
      </c>
      <c r="F38" s="56">
        <v>11.96</v>
      </c>
      <c r="G38" s="52">
        <f>SUM(F38*H9+F38)</f>
        <v>14.652196</v>
      </c>
      <c r="H38" s="52">
        <f>SUM(E38*G38)</f>
        <v>131.869764</v>
      </c>
      <c r="I38" s="28"/>
    </row>
    <row r="39" spans="1:9" ht="45" customHeight="1" x14ac:dyDescent="0.2">
      <c r="A39" s="57" t="s">
        <v>74</v>
      </c>
      <c r="B39" s="57" t="s">
        <v>145</v>
      </c>
      <c r="C39" s="57" t="s">
        <v>146</v>
      </c>
      <c r="D39" s="54" t="s">
        <v>130</v>
      </c>
      <c r="E39" s="55">
        <v>4.5</v>
      </c>
      <c r="F39" s="56">
        <v>11.54</v>
      </c>
      <c r="G39" s="52">
        <f>SUM(F39*H9+F39)</f>
        <v>14.137653999999999</v>
      </c>
      <c r="H39" s="52">
        <f>SUM(E39*G39)</f>
        <v>63.619442999999997</v>
      </c>
      <c r="I39" s="28"/>
    </row>
    <row r="40" spans="1:9" ht="64.5" customHeight="1" x14ac:dyDescent="0.2">
      <c r="A40" s="57" t="s">
        <v>77</v>
      </c>
      <c r="B40" s="57" t="s">
        <v>120</v>
      </c>
      <c r="C40" s="57" t="s">
        <v>121</v>
      </c>
      <c r="D40" s="54" t="s">
        <v>40</v>
      </c>
      <c r="E40" s="55">
        <v>220</v>
      </c>
      <c r="F40" s="56">
        <v>142.58000000000001</v>
      </c>
      <c r="G40" s="52">
        <f>SUM(F40*H9+F40)</f>
        <v>174.674758</v>
      </c>
      <c r="H40" s="52">
        <f>SUM(E40*G40)</f>
        <v>38428.446759999999</v>
      </c>
      <c r="I40" s="28"/>
    </row>
    <row r="41" spans="1:9" ht="55.5" customHeight="1" x14ac:dyDescent="0.2">
      <c r="A41" s="57" t="s">
        <v>168</v>
      </c>
      <c r="B41" s="57" t="s">
        <v>166</v>
      </c>
      <c r="C41" s="57" t="s">
        <v>167</v>
      </c>
      <c r="D41" s="54" t="s">
        <v>40</v>
      </c>
      <c r="E41" s="55">
        <v>4</v>
      </c>
      <c r="F41" s="56">
        <v>56.81</v>
      </c>
      <c r="G41" s="52">
        <f>SUM(F41*H9+F41)</f>
        <v>69.597931000000003</v>
      </c>
      <c r="H41" s="52">
        <f>SUM(E41*G41)</f>
        <v>278.39172400000001</v>
      </c>
      <c r="I41" s="28"/>
    </row>
    <row r="42" spans="1:9" ht="21" customHeight="1" x14ac:dyDescent="0.2">
      <c r="A42" s="92"/>
      <c r="B42" s="93"/>
      <c r="C42" s="93"/>
      <c r="D42" s="94"/>
      <c r="E42" s="95" t="s">
        <v>23</v>
      </c>
      <c r="F42" s="96"/>
      <c r="G42" s="97"/>
      <c r="H42" s="65">
        <f>SUM(H37:H41)</f>
        <v>43412.472086000002</v>
      </c>
      <c r="I42" s="28"/>
    </row>
    <row r="43" spans="1:9" x14ac:dyDescent="0.2">
      <c r="A43" s="44">
        <v>6</v>
      </c>
      <c r="B43" s="45"/>
      <c r="C43" s="44" t="s">
        <v>91</v>
      </c>
      <c r="D43" s="46"/>
      <c r="E43" s="47"/>
      <c r="F43" s="53"/>
      <c r="G43" s="53"/>
      <c r="H43" s="53"/>
      <c r="I43" s="28"/>
    </row>
    <row r="44" spans="1:9" ht="87" customHeight="1" x14ac:dyDescent="0.2">
      <c r="A44" s="57" t="s">
        <v>79</v>
      </c>
      <c r="B44" s="57" t="s">
        <v>92</v>
      </c>
      <c r="C44" s="57" t="s">
        <v>93</v>
      </c>
      <c r="D44" s="54" t="s">
        <v>94</v>
      </c>
      <c r="E44" s="55">
        <v>15</v>
      </c>
      <c r="F44" s="56">
        <v>210.75</v>
      </c>
      <c r="G44" s="52">
        <f>SUM(F44*H9+F44)</f>
        <v>258.18982499999998</v>
      </c>
      <c r="H44" s="52">
        <f>SUM(E44*G44)</f>
        <v>3872.8473749999998</v>
      </c>
      <c r="I44" s="28"/>
    </row>
    <row r="45" spans="1:9" ht="45" customHeight="1" x14ac:dyDescent="0.2">
      <c r="A45" s="57" t="s">
        <v>81</v>
      </c>
      <c r="B45" s="57" t="s">
        <v>96</v>
      </c>
      <c r="C45" s="57" t="s">
        <v>95</v>
      </c>
      <c r="D45" s="54" t="s">
        <v>38</v>
      </c>
      <c r="E45" s="55">
        <v>400</v>
      </c>
      <c r="F45" s="56">
        <v>28.67</v>
      </c>
      <c r="G45" s="52">
        <f>SUM(F45*H9+F45)</f>
        <v>35.123617000000003</v>
      </c>
      <c r="H45" s="52">
        <f>SUM(E45*G45)</f>
        <v>14049.446800000002</v>
      </c>
      <c r="I45" s="28"/>
    </row>
    <row r="46" spans="1:9" ht="45" customHeight="1" x14ac:dyDescent="0.2">
      <c r="A46" s="57" t="s">
        <v>84</v>
      </c>
      <c r="B46" s="57" t="s">
        <v>111</v>
      </c>
      <c r="C46" s="57" t="s">
        <v>112</v>
      </c>
      <c r="D46" s="54" t="s">
        <v>38</v>
      </c>
      <c r="E46" s="55">
        <v>800</v>
      </c>
      <c r="F46" s="56">
        <v>17.34</v>
      </c>
      <c r="G46" s="52">
        <f>SUM(F46*H9+F46)</f>
        <v>21.243234000000001</v>
      </c>
      <c r="H46" s="52">
        <f>SUM(E46*G46)</f>
        <v>16994.587200000002</v>
      </c>
      <c r="I46" s="28"/>
    </row>
    <row r="47" spans="1:9" ht="48.75" customHeight="1" x14ac:dyDescent="0.2">
      <c r="A47" s="57">
        <v>6.4</v>
      </c>
      <c r="B47" s="57" t="s">
        <v>170</v>
      </c>
      <c r="C47" s="57" t="s">
        <v>172</v>
      </c>
      <c r="D47" s="54" t="s">
        <v>38</v>
      </c>
      <c r="E47" s="55">
        <v>10</v>
      </c>
      <c r="F47" s="56">
        <v>8.24</v>
      </c>
      <c r="G47" s="52">
        <f>SUM(F47*H9+F47)</f>
        <v>10.094824000000001</v>
      </c>
      <c r="H47" s="52">
        <f>SUM(E47*G47)</f>
        <v>100.94824000000001</v>
      </c>
      <c r="I47" s="28"/>
    </row>
    <row r="48" spans="1:9" ht="52.5" customHeight="1" x14ac:dyDescent="0.2">
      <c r="A48" s="57" t="s">
        <v>171</v>
      </c>
      <c r="B48" s="57" t="s">
        <v>122</v>
      </c>
      <c r="C48" s="57" t="s">
        <v>123</v>
      </c>
      <c r="D48" s="54" t="s">
        <v>38</v>
      </c>
      <c r="E48" s="55">
        <v>170</v>
      </c>
      <c r="F48" s="56">
        <v>4.17</v>
      </c>
      <c r="G48" s="52">
        <f>SUM(F48*H9+F48)</f>
        <v>5.1086669999999996</v>
      </c>
      <c r="H48" s="52">
        <f>SUM(E48*G48)</f>
        <v>868.47338999999988</v>
      </c>
      <c r="I48" s="28"/>
    </row>
    <row r="49" spans="1:9" ht="21" customHeight="1" x14ac:dyDescent="0.2">
      <c r="A49" s="92"/>
      <c r="B49" s="93"/>
      <c r="C49" s="93"/>
      <c r="D49" s="94"/>
      <c r="E49" s="95" t="s">
        <v>23</v>
      </c>
      <c r="F49" s="96"/>
      <c r="G49" s="97"/>
      <c r="H49" s="65">
        <f>SUM(H44:H48)</f>
        <v>35886.303005000002</v>
      </c>
      <c r="I49" s="28"/>
    </row>
    <row r="50" spans="1:9" x14ac:dyDescent="0.2">
      <c r="A50" s="44">
        <v>7</v>
      </c>
      <c r="B50" s="45"/>
      <c r="C50" s="44" t="s">
        <v>78</v>
      </c>
      <c r="D50" s="46"/>
      <c r="E50" s="47"/>
      <c r="F50" s="53"/>
      <c r="G50" s="53"/>
      <c r="H50" s="53"/>
      <c r="I50" s="28"/>
    </row>
    <row r="51" spans="1:9" ht="48" x14ac:dyDescent="0.2">
      <c r="A51" s="57" t="s">
        <v>87</v>
      </c>
      <c r="B51" s="57" t="s">
        <v>80</v>
      </c>
      <c r="C51" s="57" t="s">
        <v>165</v>
      </c>
      <c r="D51" s="54" t="s">
        <v>40</v>
      </c>
      <c r="E51" s="55">
        <v>1245</v>
      </c>
      <c r="F51" s="56">
        <v>6.86</v>
      </c>
      <c r="G51" s="52">
        <f>SUM(F51*H9+F51)</f>
        <v>8.404186000000001</v>
      </c>
      <c r="H51" s="52">
        <f>SUM(E51*G51)</f>
        <v>10463.211570000001</v>
      </c>
      <c r="I51" s="28"/>
    </row>
    <row r="52" spans="1:9" ht="38.25" customHeight="1" x14ac:dyDescent="0.2">
      <c r="A52" s="57" t="s">
        <v>88</v>
      </c>
      <c r="B52" s="58" t="s">
        <v>83</v>
      </c>
      <c r="C52" s="57" t="s">
        <v>82</v>
      </c>
      <c r="D52" s="54" t="s">
        <v>40</v>
      </c>
      <c r="E52" s="55">
        <v>1245</v>
      </c>
      <c r="F52" s="56">
        <v>12.07</v>
      </c>
      <c r="G52" s="52">
        <f>SUM(F52*H9+F52)</f>
        <v>14.786957000000001</v>
      </c>
      <c r="H52" s="52">
        <f>SUM(E52*G52)</f>
        <v>18409.761465</v>
      </c>
      <c r="I52" s="28"/>
    </row>
    <row r="53" spans="1:9" ht="35.25" customHeight="1" x14ac:dyDescent="0.2">
      <c r="A53" s="57" t="s">
        <v>89</v>
      </c>
      <c r="B53" s="58" t="s">
        <v>85</v>
      </c>
      <c r="C53" s="57" t="s">
        <v>86</v>
      </c>
      <c r="D53" s="54" t="s">
        <v>40</v>
      </c>
      <c r="E53" s="55">
        <v>51</v>
      </c>
      <c r="F53" s="56">
        <v>26.25</v>
      </c>
      <c r="G53" s="52">
        <f>SUM(F53*H9+F53)</f>
        <v>32.158875000000002</v>
      </c>
      <c r="H53" s="52">
        <f>SUM(E53*G53)</f>
        <v>1640.102625</v>
      </c>
      <c r="I53" s="28"/>
    </row>
    <row r="54" spans="1:9" ht="35.25" customHeight="1" x14ac:dyDescent="0.2">
      <c r="A54" s="57" t="s">
        <v>126</v>
      </c>
      <c r="B54" s="58" t="s">
        <v>124</v>
      </c>
      <c r="C54" s="57" t="s">
        <v>125</v>
      </c>
      <c r="D54" s="54" t="s">
        <v>40</v>
      </c>
      <c r="E54" s="55">
        <v>30</v>
      </c>
      <c r="F54" s="56">
        <v>4.76</v>
      </c>
      <c r="G54" s="52">
        <f>SUM(F54*H9+F54)</f>
        <v>5.8314759999999994</v>
      </c>
      <c r="H54" s="52">
        <f>SUM(E54*G54)</f>
        <v>174.94427999999999</v>
      </c>
      <c r="I54" s="28"/>
    </row>
    <row r="55" spans="1:9" ht="21" customHeight="1" x14ac:dyDescent="0.2">
      <c r="A55" s="92"/>
      <c r="B55" s="93"/>
      <c r="C55" s="93"/>
      <c r="D55" s="94"/>
      <c r="E55" s="95" t="s">
        <v>23</v>
      </c>
      <c r="F55" s="96"/>
      <c r="G55" s="97"/>
      <c r="H55" s="65">
        <f>SUM(H51:H54)</f>
        <v>30688.019940000002</v>
      </c>
      <c r="I55" s="28"/>
    </row>
    <row r="56" spans="1:9" x14ac:dyDescent="0.2">
      <c r="A56" s="44">
        <v>8</v>
      </c>
      <c r="B56" s="45"/>
      <c r="C56" s="44" t="s">
        <v>103</v>
      </c>
      <c r="D56" s="46"/>
      <c r="E56" s="47"/>
      <c r="F56" s="53"/>
      <c r="G56" s="53"/>
      <c r="H56" s="53"/>
      <c r="I56" s="28"/>
    </row>
    <row r="57" spans="1:9" ht="37.5" customHeight="1" x14ac:dyDescent="0.2">
      <c r="A57" s="57">
        <v>7.1</v>
      </c>
      <c r="B57" s="57" t="s">
        <v>98</v>
      </c>
      <c r="C57" s="57" t="s">
        <v>97</v>
      </c>
      <c r="D57" s="54" t="s">
        <v>40</v>
      </c>
      <c r="E57" s="55">
        <v>270</v>
      </c>
      <c r="F57" s="56">
        <v>30.73</v>
      </c>
      <c r="G57" s="52">
        <f>SUM(F57*H9+F57)</f>
        <v>37.647323</v>
      </c>
      <c r="H57" s="52">
        <f>SUM(E57*G57)</f>
        <v>10164.77721</v>
      </c>
      <c r="I57" s="28"/>
    </row>
    <row r="58" spans="1:9" ht="39.75" customHeight="1" x14ac:dyDescent="0.2">
      <c r="A58" s="57" t="s">
        <v>88</v>
      </c>
      <c r="B58" s="57" t="s">
        <v>99</v>
      </c>
      <c r="C58" s="57" t="s">
        <v>100</v>
      </c>
      <c r="D58" s="54" t="s">
        <v>131</v>
      </c>
      <c r="E58" s="55">
        <v>12</v>
      </c>
      <c r="F58" s="56">
        <v>177.39</v>
      </c>
      <c r="G58" s="52">
        <f>SUM(F58*H9+F58)</f>
        <v>217.32048899999998</v>
      </c>
      <c r="H58" s="52">
        <f>SUM(E58*G58)</f>
        <v>2607.8458679999999</v>
      </c>
      <c r="I58" s="28"/>
    </row>
    <row r="59" spans="1:9" ht="48.75" customHeight="1" x14ac:dyDescent="0.2">
      <c r="A59" s="57" t="s">
        <v>89</v>
      </c>
      <c r="B59" s="57" t="s">
        <v>102</v>
      </c>
      <c r="C59" s="57" t="s">
        <v>101</v>
      </c>
      <c r="D59" s="54" t="s">
        <v>131</v>
      </c>
      <c r="E59" s="55">
        <v>12</v>
      </c>
      <c r="F59" s="56">
        <v>14.4</v>
      </c>
      <c r="G59" s="52">
        <f>SUM(F59*H9+F59)</f>
        <v>17.641439999999999</v>
      </c>
      <c r="H59" s="52">
        <f>SUM(E59*G59)</f>
        <v>211.69727999999998</v>
      </c>
      <c r="I59" s="28"/>
    </row>
    <row r="60" spans="1:9" ht="48.75" customHeight="1" x14ac:dyDescent="0.2">
      <c r="A60" s="57" t="s">
        <v>126</v>
      </c>
      <c r="B60" s="57" t="s">
        <v>155</v>
      </c>
      <c r="C60" s="57" t="s">
        <v>156</v>
      </c>
      <c r="D60" s="54" t="s">
        <v>131</v>
      </c>
      <c r="E60" s="55">
        <v>66</v>
      </c>
      <c r="F60" s="56">
        <v>3.92</v>
      </c>
      <c r="G60" s="52">
        <f>SUM(F60*H9+F60)</f>
        <v>4.8023920000000002</v>
      </c>
      <c r="H60" s="52">
        <f>SUM(E60*G60)</f>
        <v>316.95787200000001</v>
      </c>
      <c r="I60" s="28"/>
    </row>
    <row r="61" spans="1:9" ht="48.75" customHeight="1" x14ac:dyDescent="0.2">
      <c r="A61" s="57" t="s">
        <v>90</v>
      </c>
      <c r="B61" s="57" t="s">
        <v>157</v>
      </c>
      <c r="C61" s="57" t="s">
        <v>158</v>
      </c>
      <c r="D61" s="54" t="s">
        <v>131</v>
      </c>
      <c r="E61" s="55">
        <v>66</v>
      </c>
      <c r="F61" s="56">
        <v>2.4900000000000002</v>
      </c>
      <c r="G61" s="52">
        <f>SUM(F61*H9+F61)</f>
        <v>3.0504990000000003</v>
      </c>
      <c r="H61" s="52">
        <f t="shared" si="1"/>
        <v>201.33293400000002</v>
      </c>
      <c r="I61" s="28"/>
    </row>
    <row r="62" spans="1:9" ht="48.75" customHeight="1" x14ac:dyDescent="0.2">
      <c r="A62" s="57" t="s">
        <v>160</v>
      </c>
      <c r="B62" s="58" t="s">
        <v>159</v>
      </c>
      <c r="C62" s="57" t="s">
        <v>161</v>
      </c>
      <c r="D62" s="54" t="s">
        <v>131</v>
      </c>
      <c r="E62" s="55">
        <v>132</v>
      </c>
      <c r="F62" s="56">
        <v>10.8</v>
      </c>
      <c r="G62" s="52">
        <f>SUM(F62*H9+F62)</f>
        <v>13.23108</v>
      </c>
      <c r="H62" s="52">
        <f>SUM(E62*G62)</f>
        <v>1746.5025600000001</v>
      </c>
      <c r="I62" s="28"/>
    </row>
    <row r="63" spans="1:9" ht="48.75" customHeight="1" x14ac:dyDescent="0.2">
      <c r="A63" s="57" t="s">
        <v>164</v>
      </c>
      <c r="B63" s="58" t="s">
        <v>163</v>
      </c>
      <c r="C63" s="58" t="s">
        <v>162</v>
      </c>
      <c r="D63" s="54" t="s">
        <v>40</v>
      </c>
      <c r="E63" s="55">
        <v>270</v>
      </c>
      <c r="F63" s="56">
        <v>26.96</v>
      </c>
      <c r="G63" s="52">
        <f>SUM(F63*H9+F63)</f>
        <v>33.028696000000004</v>
      </c>
      <c r="H63" s="52">
        <f>SUM(E63*G63)</f>
        <v>8917.7479200000016</v>
      </c>
      <c r="I63" s="28"/>
    </row>
    <row r="64" spans="1:9" ht="21" customHeight="1" x14ac:dyDescent="0.2">
      <c r="A64" s="92"/>
      <c r="B64" s="93"/>
      <c r="C64" s="93"/>
      <c r="D64" s="94"/>
      <c r="E64" s="95" t="s">
        <v>23</v>
      </c>
      <c r="F64" s="96"/>
      <c r="G64" s="97"/>
      <c r="H64" s="65">
        <f>SUM(H57:H63)</f>
        <v>24166.861644000004</v>
      </c>
      <c r="I64" s="28"/>
    </row>
    <row r="65" spans="1:9" x14ac:dyDescent="0.2">
      <c r="A65" s="44">
        <v>9</v>
      </c>
      <c r="B65" s="45"/>
      <c r="C65" s="44" t="s">
        <v>104</v>
      </c>
      <c r="D65" s="46"/>
      <c r="E65" s="47"/>
      <c r="F65" s="53"/>
      <c r="G65" s="53"/>
      <c r="H65" s="53"/>
      <c r="I65" s="28"/>
    </row>
    <row r="66" spans="1:9" ht="27.75" customHeight="1" x14ac:dyDescent="0.2">
      <c r="A66" s="57" t="s">
        <v>107</v>
      </c>
      <c r="B66" s="57" t="s">
        <v>106</v>
      </c>
      <c r="C66" s="57" t="s">
        <v>105</v>
      </c>
      <c r="D66" s="54" t="s">
        <v>40</v>
      </c>
      <c r="E66" s="55">
        <v>1200</v>
      </c>
      <c r="F66" s="56">
        <v>7.36</v>
      </c>
      <c r="G66" s="52">
        <f>SUM(F66*H9+F66)</f>
        <v>9.0167359999999999</v>
      </c>
      <c r="H66" s="52">
        <f>SUM(E66*G66)</f>
        <v>10820.083199999999</v>
      </c>
      <c r="I66" s="28"/>
    </row>
    <row r="67" spans="1:9" ht="54.75" customHeight="1" x14ac:dyDescent="0.2">
      <c r="A67" s="57" t="s">
        <v>108</v>
      </c>
      <c r="B67" s="58" t="s">
        <v>127</v>
      </c>
      <c r="C67" s="57" t="s">
        <v>128</v>
      </c>
      <c r="D67" s="54" t="s">
        <v>130</v>
      </c>
      <c r="E67" s="55">
        <v>150</v>
      </c>
      <c r="F67" s="56">
        <v>26.01</v>
      </c>
      <c r="G67" s="52">
        <f>SUM(F67*H9+F67)</f>
        <v>31.864851000000002</v>
      </c>
      <c r="H67" s="52">
        <f>SUM(E67*G67)</f>
        <v>4779.7276499999998</v>
      </c>
      <c r="I67" s="28"/>
    </row>
    <row r="68" spans="1:9" ht="67.5" customHeight="1" x14ac:dyDescent="0.2">
      <c r="A68" s="57" t="s">
        <v>134</v>
      </c>
      <c r="B68" s="57">
        <v>42440</v>
      </c>
      <c r="C68" s="57" t="s">
        <v>129</v>
      </c>
      <c r="D68" s="54" t="s">
        <v>131</v>
      </c>
      <c r="E68" s="55">
        <v>16</v>
      </c>
      <c r="F68" s="56">
        <v>1235.9100000000001</v>
      </c>
      <c r="G68" s="52">
        <f>SUM(F68*H9+F68)</f>
        <v>1514.1133410000002</v>
      </c>
      <c r="H68" s="52">
        <f t="shared" ref="H68:H71" si="2">SUM(E68*G68)</f>
        <v>24225.813456000003</v>
      </c>
      <c r="I68" s="28"/>
    </row>
    <row r="69" spans="1:9" ht="58.5" customHeight="1" x14ac:dyDescent="0.2">
      <c r="A69" s="57" t="s">
        <v>135</v>
      </c>
      <c r="B69" s="57" t="s">
        <v>132</v>
      </c>
      <c r="C69" s="57" t="s">
        <v>133</v>
      </c>
      <c r="D69" s="54" t="s">
        <v>38</v>
      </c>
      <c r="E69" s="55">
        <v>3</v>
      </c>
      <c r="F69" s="56">
        <v>87.98</v>
      </c>
      <c r="G69" s="52">
        <f>SUM(F69*H9+F69)</f>
        <v>107.78429800000001</v>
      </c>
      <c r="H69" s="52">
        <f t="shared" si="2"/>
        <v>323.35289399999999</v>
      </c>
      <c r="I69" s="28"/>
    </row>
    <row r="70" spans="1:9" ht="84.75" customHeight="1" x14ac:dyDescent="0.2">
      <c r="A70" s="57" t="s">
        <v>139</v>
      </c>
      <c r="B70" s="57" t="s">
        <v>136</v>
      </c>
      <c r="C70" s="57" t="s">
        <v>137</v>
      </c>
      <c r="D70" s="54" t="s">
        <v>40</v>
      </c>
      <c r="E70" s="55">
        <v>4.34</v>
      </c>
      <c r="F70" s="56">
        <v>232.95</v>
      </c>
      <c r="G70" s="52">
        <f>SUM(F70*H9+F70)</f>
        <v>285.387045</v>
      </c>
      <c r="H70" s="52">
        <f t="shared" si="2"/>
        <v>1238.5797752999999</v>
      </c>
      <c r="I70" s="28"/>
    </row>
    <row r="71" spans="1:9" ht="57.75" customHeight="1" x14ac:dyDescent="0.2">
      <c r="A71" s="57" t="s">
        <v>140</v>
      </c>
      <c r="B71" s="57" t="s">
        <v>138</v>
      </c>
      <c r="C71" s="57" t="s">
        <v>141</v>
      </c>
      <c r="D71" s="54" t="s">
        <v>38</v>
      </c>
      <c r="E71" s="55">
        <v>5.9</v>
      </c>
      <c r="F71" s="56">
        <v>27.95</v>
      </c>
      <c r="G71" s="52">
        <f>SUM(F71*H9+F71)</f>
        <v>34.241545000000002</v>
      </c>
      <c r="H71" s="52">
        <f t="shared" si="2"/>
        <v>202.02511550000003</v>
      </c>
      <c r="I71" s="28"/>
    </row>
    <row r="72" spans="1:9" ht="21" customHeight="1" x14ac:dyDescent="0.2">
      <c r="A72" s="92"/>
      <c r="B72" s="93"/>
      <c r="C72" s="93"/>
      <c r="D72" s="94"/>
      <c r="E72" s="95" t="s">
        <v>23</v>
      </c>
      <c r="F72" s="96"/>
      <c r="G72" s="97">
        <f>F72*$H$9</f>
        <v>0</v>
      </c>
      <c r="H72" s="65">
        <f>SUM(H66:H71)</f>
        <v>41589.582090800002</v>
      </c>
      <c r="I72" s="28"/>
    </row>
    <row r="73" spans="1:9" ht="31.5" customHeight="1" thickBot="1" x14ac:dyDescent="0.25">
      <c r="A73" s="89" t="s">
        <v>14</v>
      </c>
      <c r="B73" s="90"/>
      <c r="C73" s="90"/>
      <c r="D73" s="90"/>
      <c r="E73" s="90"/>
      <c r="F73" s="90"/>
      <c r="G73" s="91"/>
      <c r="H73" s="26">
        <f>SUM(H72+H64+H55+H49+H42+H35+H28+H22+H15)</f>
        <v>472444.4007918</v>
      </c>
      <c r="I73" s="28"/>
    </row>
    <row r="74" spans="1:9" ht="18" customHeight="1" x14ac:dyDescent="0.2"/>
    <row r="75" spans="1:9" ht="18" customHeight="1" x14ac:dyDescent="0.2">
      <c r="H75" s="28"/>
    </row>
    <row r="76" spans="1:9" ht="0.75" customHeight="1" x14ac:dyDescent="0.2">
      <c r="A76" s="6"/>
      <c r="B76" s="6"/>
      <c r="C76" s="6"/>
      <c r="D76" s="6"/>
      <c r="E76" s="6"/>
      <c r="F76" s="6"/>
      <c r="G76" s="6"/>
      <c r="H76" s="7"/>
    </row>
    <row r="77" spans="1:9" ht="11.25" hidden="1" customHeight="1" x14ac:dyDescent="0.2">
      <c r="A77" s="8"/>
      <c r="B77" s="8"/>
      <c r="C77" s="8"/>
      <c r="D77" s="8"/>
      <c r="E77" s="8"/>
      <c r="F77" s="8"/>
      <c r="G77" s="8"/>
      <c r="H77" s="8"/>
    </row>
    <row r="78" spans="1:9" ht="11.25" hidden="1" customHeight="1" x14ac:dyDescent="0.2">
      <c r="A78" s="8"/>
      <c r="B78" s="85"/>
      <c r="C78" s="85"/>
      <c r="D78" s="8"/>
      <c r="E78" s="85" t="s">
        <v>15</v>
      </c>
      <c r="F78" s="85"/>
      <c r="G78" s="9"/>
      <c r="H78" s="8"/>
    </row>
    <row r="79" spans="1:9" x14ac:dyDescent="0.2">
      <c r="A79" s="10"/>
      <c r="B79" s="86" t="s">
        <v>35</v>
      </c>
      <c r="C79" s="86"/>
      <c r="D79" s="10"/>
      <c r="E79" s="87"/>
      <c r="F79" s="87"/>
      <c r="G79" s="11"/>
      <c r="H79" s="10"/>
    </row>
    <row r="80" spans="1:9" hidden="1" x14ac:dyDescent="0.2"/>
    <row r="81" spans="1:8" ht="35.25" customHeight="1" x14ac:dyDescent="0.25">
      <c r="A81"/>
      <c r="B81"/>
      <c r="C81"/>
      <c r="D81"/>
      <c r="E81"/>
      <c r="F81"/>
      <c r="G81"/>
      <c r="H81"/>
    </row>
    <row r="82" spans="1:8" ht="15" x14ac:dyDescent="0.25">
      <c r="A82"/>
      <c r="B82"/>
      <c r="C82"/>
      <c r="D82"/>
      <c r="E82"/>
      <c r="F82"/>
      <c r="G82"/>
      <c r="H82"/>
    </row>
    <row r="83" spans="1:8" ht="1.5" customHeight="1" x14ac:dyDescent="0.2">
      <c r="A83" s="8"/>
      <c r="B83" s="84"/>
      <c r="C83" s="84"/>
      <c r="D83" s="8"/>
      <c r="E83" s="85"/>
      <c r="F83" s="85"/>
      <c r="G83" s="9"/>
      <c r="H83" s="8"/>
    </row>
    <row r="84" spans="1:8" x14ac:dyDescent="0.2">
      <c r="A84" s="10"/>
      <c r="B84" s="86" t="s">
        <v>31</v>
      </c>
      <c r="C84" s="86"/>
      <c r="D84" s="10"/>
      <c r="E84" s="87"/>
      <c r="F84" s="87"/>
      <c r="G84" s="11"/>
      <c r="H84" s="10"/>
    </row>
    <row r="85" spans="1:8" ht="12" customHeight="1" x14ac:dyDescent="0.2"/>
    <row r="86" spans="1:8" ht="11.25" customHeight="1" x14ac:dyDescent="0.2"/>
    <row r="87" spans="1:8" ht="12" customHeight="1" x14ac:dyDescent="0.2"/>
    <row r="88" spans="1:8" ht="14.1" customHeight="1" x14ac:dyDescent="0.2"/>
    <row r="89" spans="1:8" ht="4.5" customHeight="1" x14ac:dyDescent="0.2"/>
  </sheetData>
  <mergeCells count="42">
    <mergeCell ref="A64:D64"/>
    <mergeCell ref="E64:G64"/>
    <mergeCell ref="A72:D72"/>
    <mergeCell ref="E72:G72"/>
    <mergeCell ref="A22:D22"/>
    <mergeCell ref="E22:G22"/>
    <mergeCell ref="E55:G55"/>
    <mergeCell ref="E42:G42"/>
    <mergeCell ref="A35:D35"/>
    <mergeCell ref="E35:G35"/>
    <mergeCell ref="A28:D28"/>
    <mergeCell ref="E28:G28"/>
    <mergeCell ref="A5:E5"/>
    <mergeCell ref="F5:H5"/>
    <mergeCell ref="A1:B1"/>
    <mergeCell ref="C1:H1"/>
    <mergeCell ref="A2:H2"/>
    <mergeCell ref="A3:H3"/>
    <mergeCell ref="A6:E6"/>
    <mergeCell ref="F6:H6"/>
    <mergeCell ref="A7:D7"/>
    <mergeCell ref="E7:H7"/>
    <mergeCell ref="A8:D8"/>
    <mergeCell ref="E8:E9"/>
    <mergeCell ref="F8:F9"/>
    <mergeCell ref="A9:D9"/>
    <mergeCell ref="B83:C83"/>
    <mergeCell ref="E83:F83"/>
    <mergeCell ref="B84:C84"/>
    <mergeCell ref="E84:F84"/>
    <mergeCell ref="A10:H10"/>
    <mergeCell ref="A73:G73"/>
    <mergeCell ref="B78:C78"/>
    <mergeCell ref="E78:F78"/>
    <mergeCell ref="B79:C79"/>
    <mergeCell ref="E79:F79"/>
    <mergeCell ref="A49:D49"/>
    <mergeCell ref="E49:G49"/>
    <mergeCell ref="A42:D42"/>
    <mergeCell ref="A15:D15"/>
    <mergeCell ref="E15:G15"/>
    <mergeCell ref="A55:D55"/>
  </mergeCells>
  <phoneticPr fontId="14" type="noConversion"/>
  <pageMargins left="0.25" right="0.25" top="0.75" bottom="0.75" header="0.3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36"/>
  <sheetViews>
    <sheetView tabSelected="1" topLeftCell="A10" zoomScale="75" workbookViewId="0">
      <selection activeCell="D7" sqref="D7"/>
    </sheetView>
  </sheetViews>
  <sheetFormatPr defaultRowHeight="12.75" x14ac:dyDescent="0.2"/>
  <cols>
    <col min="1" max="1" width="0.140625" style="1" customWidth="1"/>
    <col min="2" max="2" width="46.5703125" style="1" customWidth="1"/>
    <col min="3" max="3" width="12.140625" style="1" customWidth="1"/>
    <col min="4" max="4" width="16" style="12" customWidth="1"/>
    <col min="5" max="5" width="11.7109375" style="1" customWidth="1"/>
    <col min="6" max="6" width="11.85546875" style="1" customWidth="1"/>
    <col min="7" max="7" width="14.85546875" style="1" customWidth="1"/>
    <col min="8" max="8" width="15.28515625" style="1" customWidth="1"/>
    <col min="9" max="9" width="26.7109375" style="1" customWidth="1"/>
    <col min="10" max="257" width="9.140625" style="1"/>
    <col min="258" max="258" width="43" style="1" customWidth="1"/>
    <col min="259" max="259" width="20.7109375" style="1" customWidth="1"/>
    <col min="260" max="264" width="15.7109375" style="1" customWidth="1"/>
    <col min="265" max="265" width="17.7109375" style="1" customWidth="1"/>
    <col min="266" max="513" width="9.140625" style="1"/>
    <col min="514" max="514" width="43" style="1" customWidth="1"/>
    <col min="515" max="515" width="20.7109375" style="1" customWidth="1"/>
    <col min="516" max="520" width="15.7109375" style="1" customWidth="1"/>
    <col min="521" max="521" width="17.7109375" style="1" customWidth="1"/>
    <col min="522" max="769" width="9.140625" style="1"/>
    <col min="770" max="770" width="43" style="1" customWidth="1"/>
    <col min="771" max="771" width="20.7109375" style="1" customWidth="1"/>
    <col min="772" max="776" width="15.7109375" style="1" customWidth="1"/>
    <col min="777" max="777" width="17.7109375" style="1" customWidth="1"/>
    <col min="778" max="1025" width="9.140625" style="1"/>
    <col min="1026" max="1026" width="43" style="1" customWidth="1"/>
    <col min="1027" max="1027" width="20.7109375" style="1" customWidth="1"/>
    <col min="1028" max="1032" width="15.7109375" style="1" customWidth="1"/>
    <col min="1033" max="1033" width="17.7109375" style="1" customWidth="1"/>
    <col min="1034" max="1281" width="9.140625" style="1"/>
    <col min="1282" max="1282" width="43" style="1" customWidth="1"/>
    <col min="1283" max="1283" width="20.7109375" style="1" customWidth="1"/>
    <col min="1284" max="1288" width="15.7109375" style="1" customWidth="1"/>
    <col min="1289" max="1289" width="17.7109375" style="1" customWidth="1"/>
    <col min="1290" max="1537" width="9.140625" style="1"/>
    <col min="1538" max="1538" width="43" style="1" customWidth="1"/>
    <col min="1539" max="1539" width="20.7109375" style="1" customWidth="1"/>
    <col min="1540" max="1544" width="15.7109375" style="1" customWidth="1"/>
    <col min="1545" max="1545" width="17.7109375" style="1" customWidth="1"/>
    <col min="1546" max="1793" width="9.140625" style="1"/>
    <col min="1794" max="1794" width="43" style="1" customWidth="1"/>
    <col min="1795" max="1795" width="20.7109375" style="1" customWidth="1"/>
    <col min="1796" max="1800" width="15.7109375" style="1" customWidth="1"/>
    <col min="1801" max="1801" width="17.7109375" style="1" customWidth="1"/>
    <col min="1802" max="2049" width="9.140625" style="1"/>
    <col min="2050" max="2050" width="43" style="1" customWidth="1"/>
    <col min="2051" max="2051" width="20.7109375" style="1" customWidth="1"/>
    <col min="2052" max="2056" width="15.7109375" style="1" customWidth="1"/>
    <col min="2057" max="2057" width="17.7109375" style="1" customWidth="1"/>
    <col min="2058" max="2305" width="9.140625" style="1"/>
    <col min="2306" max="2306" width="43" style="1" customWidth="1"/>
    <col min="2307" max="2307" width="20.7109375" style="1" customWidth="1"/>
    <col min="2308" max="2312" width="15.7109375" style="1" customWidth="1"/>
    <col min="2313" max="2313" width="17.7109375" style="1" customWidth="1"/>
    <col min="2314" max="2561" width="9.140625" style="1"/>
    <col min="2562" max="2562" width="43" style="1" customWidth="1"/>
    <col min="2563" max="2563" width="20.7109375" style="1" customWidth="1"/>
    <col min="2564" max="2568" width="15.7109375" style="1" customWidth="1"/>
    <col min="2569" max="2569" width="17.7109375" style="1" customWidth="1"/>
    <col min="2570" max="2817" width="9.140625" style="1"/>
    <col min="2818" max="2818" width="43" style="1" customWidth="1"/>
    <col min="2819" max="2819" width="20.7109375" style="1" customWidth="1"/>
    <col min="2820" max="2824" width="15.7109375" style="1" customWidth="1"/>
    <col min="2825" max="2825" width="17.7109375" style="1" customWidth="1"/>
    <col min="2826" max="3073" width="9.140625" style="1"/>
    <col min="3074" max="3074" width="43" style="1" customWidth="1"/>
    <col min="3075" max="3075" width="20.7109375" style="1" customWidth="1"/>
    <col min="3076" max="3080" width="15.7109375" style="1" customWidth="1"/>
    <col min="3081" max="3081" width="17.7109375" style="1" customWidth="1"/>
    <col min="3082" max="3329" width="9.140625" style="1"/>
    <col min="3330" max="3330" width="43" style="1" customWidth="1"/>
    <col min="3331" max="3331" width="20.7109375" style="1" customWidth="1"/>
    <col min="3332" max="3336" width="15.7109375" style="1" customWidth="1"/>
    <col min="3337" max="3337" width="17.7109375" style="1" customWidth="1"/>
    <col min="3338" max="3585" width="9.140625" style="1"/>
    <col min="3586" max="3586" width="43" style="1" customWidth="1"/>
    <col min="3587" max="3587" width="20.7109375" style="1" customWidth="1"/>
    <col min="3588" max="3592" width="15.7109375" style="1" customWidth="1"/>
    <col min="3593" max="3593" width="17.7109375" style="1" customWidth="1"/>
    <col min="3594" max="3841" width="9.140625" style="1"/>
    <col min="3842" max="3842" width="43" style="1" customWidth="1"/>
    <col min="3843" max="3843" width="20.7109375" style="1" customWidth="1"/>
    <col min="3844" max="3848" width="15.7109375" style="1" customWidth="1"/>
    <col min="3849" max="3849" width="17.7109375" style="1" customWidth="1"/>
    <col min="3850" max="4097" width="9.140625" style="1"/>
    <col min="4098" max="4098" width="43" style="1" customWidth="1"/>
    <col min="4099" max="4099" width="20.7109375" style="1" customWidth="1"/>
    <col min="4100" max="4104" width="15.7109375" style="1" customWidth="1"/>
    <col min="4105" max="4105" width="17.7109375" style="1" customWidth="1"/>
    <col min="4106" max="4353" width="9.140625" style="1"/>
    <col min="4354" max="4354" width="43" style="1" customWidth="1"/>
    <col min="4355" max="4355" width="20.7109375" style="1" customWidth="1"/>
    <col min="4356" max="4360" width="15.7109375" style="1" customWidth="1"/>
    <col min="4361" max="4361" width="17.7109375" style="1" customWidth="1"/>
    <col min="4362" max="4609" width="9.140625" style="1"/>
    <col min="4610" max="4610" width="43" style="1" customWidth="1"/>
    <col min="4611" max="4611" width="20.7109375" style="1" customWidth="1"/>
    <col min="4612" max="4616" width="15.7109375" style="1" customWidth="1"/>
    <col min="4617" max="4617" width="17.7109375" style="1" customWidth="1"/>
    <col min="4618" max="4865" width="9.140625" style="1"/>
    <col min="4866" max="4866" width="43" style="1" customWidth="1"/>
    <col min="4867" max="4867" width="20.7109375" style="1" customWidth="1"/>
    <col min="4868" max="4872" width="15.7109375" style="1" customWidth="1"/>
    <col min="4873" max="4873" width="17.7109375" style="1" customWidth="1"/>
    <col min="4874" max="5121" width="9.140625" style="1"/>
    <col min="5122" max="5122" width="43" style="1" customWidth="1"/>
    <col min="5123" max="5123" width="20.7109375" style="1" customWidth="1"/>
    <col min="5124" max="5128" width="15.7109375" style="1" customWidth="1"/>
    <col min="5129" max="5129" width="17.7109375" style="1" customWidth="1"/>
    <col min="5130" max="5377" width="9.140625" style="1"/>
    <col min="5378" max="5378" width="43" style="1" customWidth="1"/>
    <col min="5379" max="5379" width="20.7109375" style="1" customWidth="1"/>
    <col min="5380" max="5384" width="15.7109375" style="1" customWidth="1"/>
    <col min="5385" max="5385" width="17.7109375" style="1" customWidth="1"/>
    <col min="5386" max="5633" width="9.140625" style="1"/>
    <col min="5634" max="5634" width="43" style="1" customWidth="1"/>
    <col min="5635" max="5635" width="20.7109375" style="1" customWidth="1"/>
    <col min="5636" max="5640" width="15.7109375" style="1" customWidth="1"/>
    <col min="5641" max="5641" width="17.7109375" style="1" customWidth="1"/>
    <col min="5642" max="5889" width="9.140625" style="1"/>
    <col min="5890" max="5890" width="43" style="1" customWidth="1"/>
    <col min="5891" max="5891" width="20.7109375" style="1" customWidth="1"/>
    <col min="5892" max="5896" width="15.7109375" style="1" customWidth="1"/>
    <col min="5897" max="5897" width="17.7109375" style="1" customWidth="1"/>
    <col min="5898" max="6145" width="9.140625" style="1"/>
    <col min="6146" max="6146" width="43" style="1" customWidth="1"/>
    <col min="6147" max="6147" width="20.7109375" style="1" customWidth="1"/>
    <col min="6148" max="6152" width="15.7109375" style="1" customWidth="1"/>
    <col min="6153" max="6153" width="17.7109375" style="1" customWidth="1"/>
    <col min="6154" max="6401" width="9.140625" style="1"/>
    <col min="6402" max="6402" width="43" style="1" customWidth="1"/>
    <col min="6403" max="6403" width="20.7109375" style="1" customWidth="1"/>
    <col min="6404" max="6408" width="15.7109375" style="1" customWidth="1"/>
    <col min="6409" max="6409" width="17.7109375" style="1" customWidth="1"/>
    <col min="6410" max="6657" width="9.140625" style="1"/>
    <col min="6658" max="6658" width="43" style="1" customWidth="1"/>
    <col min="6659" max="6659" width="20.7109375" style="1" customWidth="1"/>
    <col min="6660" max="6664" width="15.7109375" style="1" customWidth="1"/>
    <col min="6665" max="6665" width="17.7109375" style="1" customWidth="1"/>
    <col min="6666" max="6913" width="9.140625" style="1"/>
    <col min="6914" max="6914" width="43" style="1" customWidth="1"/>
    <col min="6915" max="6915" width="20.7109375" style="1" customWidth="1"/>
    <col min="6916" max="6920" width="15.7109375" style="1" customWidth="1"/>
    <col min="6921" max="6921" width="17.7109375" style="1" customWidth="1"/>
    <col min="6922" max="7169" width="9.140625" style="1"/>
    <col min="7170" max="7170" width="43" style="1" customWidth="1"/>
    <col min="7171" max="7171" width="20.7109375" style="1" customWidth="1"/>
    <col min="7172" max="7176" width="15.7109375" style="1" customWidth="1"/>
    <col min="7177" max="7177" width="17.7109375" style="1" customWidth="1"/>
    <col min="7178" max="7425" width="9.140625" style="1"/>
    <col min="7426" max="7426" width="43" style="1" customWidth="1"/>
    <col min="7427" max="7427" width="20.7109375" style="1" customWidth="1"/>
    <col min="7428" max="7432" width="15.7109375" style="1" customWidth="1"/>
    <col min="7433" max="7433" width="17.7109375" style="1" customWidth="1"/>
    <col min="7434" max="7681" width="9.140625" style="1"/>
    <col min="7682" max="7682" width="43" style="1" customWidth="1"/>
    <col min="7683" max="7683" width="20.7109375" style="1" customWidth="1"/>
    <col min="7684" max="7688" width="15.7109375" style="1" customWidth="1"/>
    <col min="7689" max="7689" width="17.7109375" style="1" customWidth="1"/>
    <col min="7690" max="7937" width="9.140625" style="1"/>
    <col min="7938" max="7938" width="43" style="1" customWidth="1"/>
    <col min="7939" max="7939" width="20.7109375" style="1" customWidth="1"/>
    <col min="7940" max="7944" width="15.7109375" style="1" customWidth="1"/>
    <col min="7945" max="7945" width="17.7109375" style="1" customWidth="1"/>
    <col min="7946" max="8193" width="9.140625" style="1"/>
    <col min="8194" max="8194" width="43" style="1" customWidth="1"/>
    <col min="8195" max="8195" width="20.7109375" style="1" customWidth="1"/>
    <col min="8196" max="8200" width="15.7109375" style="1" customWidth="1"/>
    <col min="8201" max="8201" width="17.7109375" style="1" customWidth="1"/>
    <col min="8202" max="8449" width="9.140625" style="1"/>
    <col min="8450" max="8450" width="43" style="1" customWidth="1"/>
    <col min="8451" max="8451" width="20.7109375" style="1" customWidth="1"/>
    <col min="8452" max="8456" width="15.7109375" style="1" customWidth="1"/>
    <col min="8457" max="8457" width="17.7109375" style="1" customWidth="1"/>
    <col min="8458" max="8705" width="9.140625" style="1"/>
    <col min="8706" max="8706" width="43" style="1" customWidth="1"/>
    <col min="8707" max="8707" width="20.7109375" style="1" customWidth="1"/>
    <col min="8708" max="8712" width="15.7109375" style="1" customWidth="1"/>
    <col min="8713" max="8713" width="17.7109375" style="1" customWidth="1"/>
    <col min="8714" max="8961" width="9.140625" style="1"/>
    <col min="8962" max="8962" width="43" style="1" customWidth="1"/>
    <col min="8963" max="8963" width="20.7109375" style="1" customWidth="1"/>
    <col min="8964" max="8968" width="15.7109375" style="1" customWidth="1"/>
    <col min="8969" max="8969" width="17.7109375" style="1" customWidth="1"/>
    <col min="8970" max="9217" width="9.140625" style="1"/>
    <col min="9218" max="9218" width="43" style="1" customWidth="1"/>
    <col min="9219" max="9219" width="20.7109375" style="1" customWidth="1"/>
    <col min="9220" max="9224" width="15.7109375" style="1" customWidth="1"/>
    <col min="9225" max="9225" width="17.7109375" style="1" customWidth="1"/>
    <col min="9226" max="9473" width="9.140625" style="1"/>
    <col min="9474" max="9474" width="43" style="1" customWidth="1"/>
    <col min="9475" max="9475" width="20.7109375" style="1" customWidth="1"/>
    <col min="9476" max="9480" width="15.7109375" style="1" customWidth="1"/>
    <col min="9481" max="9481" width="17.7109375" style="1" customWidth="1"/>
    <col min="9482" max="9729" width="9.140625" style="1"/>
    <col min="9730" max="9730" width="43" style="1" customWidth="1"/>
    <col min="9731" max="9731" width="20.7109375" style="1" customWidth="1"/>
    <col min="9732" max="9736" width="15.7109375" style="1" customWidth="1"/>
    <col min="9737" max="9737" width="17.7109375" style="1" customWidth="1"/>
    <col min="9738" max="9985" width="9.140625" style="1"/>
    <col min="9986" max="9986" width="43" style="1" customWidth="1"/>
    <col min="9987" max="9987" width="20.7109375" style="1" customWidth="1"/>
    <col min="9988" max="9992" width="15.7109375" style="1" customWidth="1"/>
    <col min="9993" max="9993" width="17.7109375" style="1" customWidth="1"/>
    <col min="9994" max="10241" width="9.140625" style="1"/>
    <col min="10242" max="10242" width="43" style="1" customWidth="1"/>
    <col min="10243" max="10243" width="20.7109375" style="1" customWidth="1"/>
    <col min="10244" max="10248" width="15.7109375" style="1" customWidth="1"/>
    <col min="10249" max="10249" width="17.7109375" style="1" customWidth="1"/>
    <col min="10250" max="10497" width="9.140625" style="1"/>
    <col min="10498" max="10498" width="43" style="1" customWidth="1"/>
    <col min="10499" max="10499" width="20.7109375" style="1" customWidth="1"/>
    <col min="10500" max="10504" width="15.7109375" style="1" customWidth="1"/>
    <col min="10505" max="10505" width="17.7109375" style="1" customWidth="1"/>
    <col min="10506" max="10753" width="9.140625" style="1"/>
    <col min="10754" max="10754" width="43" style="1" customWidth="1"/>
    <col min="10755" max="10755" width="20.7109375" style="1" customWidth="1"/>
    <col min="10756" max="10760" width="15.7109375" style="1" customWidth="1"/>
    <col min="10761" max="10761" width="17.7109375" style="1" customWidth="1"/>
    <col min="10762" max="11009" width="9.140625" style="1"/>
    <col min="11010" max="11010" width="43" style="1" customWidth="1"/>
    <col min="11011" max="11011" width="20.7109375" style="1" customWidth="1"/>
    <col min="11012" max="11016" width="15.7109375" style="1" customWidth="1"/>
    <col min="11017" max="11017" width="17.7109375" style="1" customWidth="1"/>
    <col min="11018" max="11265" width="9.140625" style="1"/>
    <col min="11266" max="11266" width="43" style="1" customWidth="1"/>
    <col min="11267" max="11267" width="20.7109375" style="1" customWidth="1"/>
    <col min="11268" max="11272" width="15.7109375" style="1" customWidth="1"/>
    <col min="11273" max="11273" width="17.7109375" style="1" customWidth="1"/>
    <col min="11274" max="11521" width="9.140625" style="1"/>
    <col min="11522" max="11522" width="43" style="1" customWidth="1"/>
    <col min="11523" max="11523" width="20.7109375" style="1" customWidth="1"/>
    <col min="11524" max="11528" width="15.7109375" style="1" customWidth="1"/>
    <col min="11529" max="11529" width="17.7109375" style="1" customWidth="1"/>
    <col min="11530" max="11777" width="9.140625" style="1"/>
    <col min="11778" max="11778" width="43" style="1" customWidth="1"/>
    <col min="11779" max="11779" width="20.7109375" style="1" customWidth="1"/>
    <col min="11780" max="11784" width="15.7109375" style="1" customWidth="1"/>
    <col min="11785" max="11785" width="17.7109375" style="1" customWidth="1"/>
    <col min="11786" max="12033" width="9.140625" style="1"/>
    <col min="12034" max="12034" width="43" style="1" customWidth="1"/>
    <col min="12035" max="12035" width="20.7109375" style="1" customWidth="1"/>
    <col min="12036" max="12040" width="15.7109375" style="1" customWidth="1"/>
    <col min="12041" max="12041" width="17.7109375" style="1" customWidth="1"/>
    <col min="12042" max="12289" width="9.140625" style="1"/>
    <col min="12290" max="12290" width="43" style="1" customWidth="1"/>
    <col min="12291" max="12291" width="20.7109375" style="1" customWidth="1"/>
    <col min="12292" max="12296" width="15.7109375" style="1" customWidth="1"/>
    <col min="12297" max="12297" width="17.7109375" style="1" customWidth="1"/>
    <col min="12298" max="12545" width="9.140625" style="1"/>
    <col min="12546" max="12546" width="43" style="1" customWidth="1"/>
    <col min="12547" max="12547" width="20.7109375" style="1" customWidth="1"/>
    <col min="12548" max="12552" width="15.7109375" style="1" customWidth="1"/>
    <col min="12553" max="12553" width="17.7109375" style="1" customWidth="1"/>
    <col min="12554" max="12801" width="9.140625" style="1"/>
    <col min="12802" max="12802" width="43" style="1" customWidth="1"/>
    <col min="12803" max="12803" width="20.7109375" style="1" customWidth="1"/>
    <col min="12804" max="12808" width="15.7109375" style="1" customWidth="1"/>
    <col min="12809" max="12809" width="17.7109375" style="1" customWidth="1"/>
    <col min="12810" max="13057" width="9.140625" style="1"/>
    <col min="13058" max="13058" width="43" style="1" customWidth="1"/>
    <col min="13059" max="13059" width="20.7109375" style="1" customWidth="1"/>
    <col min="13060" max="13064" width="15.7109375" style="1" customWidth="1"/>
    <col min="13065" max="13065" width="17.7109375" style="1" customWidth="1"/>
    <col min="13066" max="13313" width="9.140625" style="1"/>
    <col min="13314" max="13314" width="43" style="1" customWidth="1"/>
    <col min="13315" max="13315" width="20.7109375" style="1" customWidth="1"/>
    <col min="13316" max="13320" width="15.7109375" style="1" customWidth="1"/>
    <col min="13321" max="13321" width="17.7109375" style="1" customWidth="1"/>
    <col min="13322" max="13569" width="9.140625" style="1"/>
    <col min="13570" max="13570" width="43" style="1" customWidth="1"/>
    <col min="13571" max="13571" width="20.7109375" style="1" customWidth="1"/>
    <col min="13572" max="13576" width="15.7109375" style="1" customWidth="1"/>
    <col min="13577" max="13577" width="17.7109375" style="1" customWidth="1"/>
    <col min="13578" max="13825" width="9.140625" style="1"/>
    <col min="13826" max="13826" width="43" style="1" customWidth="1"/>
    <col min="13827" max="13827" width="20.7109375" style="1" customWidth="1"/>
    <col min="13828" max="13832" width="15.7109375" style="1" customWidth="1"/>
    <col min="13833" max="13833" width="17.7109375" style="1" customWidth="1"/>
    <col min="13834" max="14081" width="9.140625" style="1"/>
    <col min="14082" max="14082" width="43" style="1" customWidth="1"/>
    <col min="14083" max="14083" width="20.7109375" style="1" customWidth="1"/>
    <col min="14084" max="14088" width="15.7109375" style="1" customWidth="1"/>
    <col min="14089" max="14089" width="17.7109375" style="1" customWidth="1"/>
    <col min="14090" max="14337" width="9.140625" style="1"/>
    <col min="14338" max="14338" width="43" style="1" customWidth="1"/>
    <col min="14339" max="14339" width="20.7109375" style="1" customWidth="1"/>
    <col min="14340" max="14344" width="15.7109375" style="1" customWidth="1"/>
    <col min="14345" max="14345" width="17.7109375" style="1" customWidth="1"/>
    <col min="14346" max="14593" width="9.140625" style="1"/>
    <col min="14594" max="14594" width="43" style="1" customWidth="1"/>
    <col min="14595" max="14595" width="20.7109375" style="1" customWidth="1"/>
    <col min="14596" max="14600" width="15.7109375" style="1" customWidth="1"/>
    <col min="14601" max="14601" width="17.7109375" style="1" customWidth="1"/>
    <col min="14602" max="14849" width="9.140625" style="1"/>
    <col min="14850" max="14850" width="43" style="1" customWidth="1"/>
    <col min="14851" max="14851" width="20.7109375" style="1" customWidth="1"/>
    <col min="14852" max="14856" width="15.7109375" style="1" customWidth="1"/>
    <col min="14857" max="14857" width="17.7109375" style="1" customWidth="1"/>
    <col min="14858" max="15105" width="9.140625" style="1"/>
    <col min="15106" max="15106" width="43" style="1" customWidth="1"/>
    <col min="15107" max="15107" width="20.7109375" style="1" customWidth="1"/>
    <col min="15108" max="15112" width="15.7109375" style="1" customWidth="1"/>
    <col min="15113" max="15113" width="17.7109375" style="1" customWidth="1"/>
    <col min="15114" max="15361" width="9.140625" style="1"/>
    <col min="15362" max="15362" width="43" style="1" customWidth="1"/>
    <col min="15363" max="15363" width="20.7109375" style="1" customWidth="1"/>
    <col min="15364" max="15368" width="15.7109375" style="1" customWidth="1"/>
    <col min="15369" max="15369" width="17.7109375" style="1" customWidth="1"/>
    <col min="15370" max="15617" width="9.140625" style="1"/>
    <col min="15618" max="15618" width="43" style="1" customWidth="1"/>
    <col min="15619" max="15619" width="20.7109375" style="1" customWidth="1"/>
    <col min="15620" max="15624" width="15.7109375" style="1" customWidth="1"/>
    <col min="15625" max="15625" width="17.7109375" style="1" customWidth="1"/>
    <col min="15626" max="15873" width="9.140625" style="1"/>
    <col min="15874" max="15874" width="43" style="1" customWidth="1"/>
    <col min="15875" max="15875" width="20.7109375" style="1" customWidth="1"/>
    <col min="15876" max="15880" width="15.7109375" style="1" customWidth="1"/>
    <col min="15881" max="15881" width="17.7109375" style="1" customWidth="1"/>
    <col min="15882" max="16129" width="9.140625" style="1"/>
    <col min="16130" max="16130" width="43" style="1" customWidth="1"/>
    <col min="16131" max="16131" width="20.7109375" style="1" customWidth="1"/>
    <col min="16132" max="16136" width="15.7109375" style="1" customWidth="1"/>
    <col min="16137" max="16137" width="17.7109375" style="1" customWidth="1"/>
    <col min="16138" max="16384" width="9.140625" style="1"/>
  </cols>
  <sheetData>
    <row r="1" spans="2:9" ht="81.75" customHeight="1" thickBot="1" x14ac:dyDescent="0.25">
      <c r="B1" s="27"/>
      <c r="C1" s="157" t="s">
        <v>32</v>
      </c>
      <c r="D1" s="161"/>
      <c r="E1" s="161"/>
      <c r="F1" s="161"/>
      <c r="G1" s="161"/>
      <c r="H1" s="161"/>
      <c r="I1" s="162"/>
    </row>
    <row r="2" spans="2:9" ht="4.5" customHeight="1" x14ac:dyDescent="0.2">
      <c r="B2" s="34"/>
      <c r="I2" s="33"/>
    </row>
    <row r="3" spans="2:9" ht="20.100000000000001" customHeight="1" x14ac:dyDescent="0.2">
      <c r="B3" s="143" t="s">
        <v>16</v>
      </c>
      <c r="C3" s="144"/>
      <c r="D3" s="145"/>
      <c r="E3" s="145"/>
      <c r="F3" s="145"/>
      <c r="G3" s="145"/>
      <c r="H3" s="145"/>
      <c r="I3" s="146"/>
    </row>
    <row r="4" spans="2:9" ht="20.100000000000001" customHeight="1" x14ac:dyDescent="0.2">
      <c r="B4" s="147" t="s">
        <v>33</v>
      </c>
      <c r="C4" s="148"/>
      <c r="D4" s="149"/>
      <c r="E4" s="150"/>
      <c r="F4" s="13"/>
      <c r="G4" s="14"/>
      <c r="H4" s="163" t="s">
        <v>195</v>
      </c>
      <c r="I4" s="164"/>
    </row>
    <row r="5" spans="2:9" ht="20.100000000000001" customHeight="1" x14ac:dyDescent="0.2">
      <c r="B5" s="151" t="s">
        <v>196</v>
      </c>
      <c r="C5" s="152"/>
      <c r="D5" s="153"/>
      <c r="E5" s="153"/>
      <c r="F5" s="153"/>
      <c r="G5" s="153"/>
      <c r="H5" s="153"/>
      <c r="I5" s="154"/>
    </row>
    <row r="6" spans="2:9" ht="36" customHeight="1" x14ac:dyDescent="0.2">
      <c r="B6" s="41" t="s">
        <v>17</v>
      </c>
      <c r="C6" s="60" t="s">
        <v>0</v>
      </c>
      <c r="D6" s="15" t="s">
        <v>18</v>
      </c>
      <c r="E6" s="24" t="s">
        <v>19</v>
      </c>
      <c r="F6" s="24" t="s">
        <v>20</v>
      </c>
      <c r="G6" s="24" t="s">
        <v>21</v>
      </c>
      <c r="H6" s="24" t="s">
        <v>22</v>
      </c>
      <c r="I6" s="42" t="s">
        <v>23</v>
      </c>
    </row>
    <row r="7" spans="2:9" ht="15.95" customHeight="1" x14ac:dyDescent="0.2">
      <c r="B7" s="138" t="s">
        <v>58</v>
      </c>
      <c r="C7" s="155">
        <v>1</v>
      </c>
      <c r="D7" s="66">
        <f>D8/D26*100%</f>
        <v>1.58401119721997E-2</v>
      </c>
      <c r="E7" s="77">
        <v>1</v>
      </c>
      <c r="F7" s="70"/>
      <c r="G7" s="70"/>
      <c r="H7" s="71"/>
      <c r="I7" s="79">
        <f>E7</f>
        <v>1</v>
      </c>
    </row>
    <row r="8" spans="2:9" ht="15.95" customHeight="1" x14ac:dyDescent="0.2">
      <c r="B8" s="139"/>
      <c r="C8" s="156"/>
      <c r="D8" s="25" t="s">
        <v>191</v>
      </c>
      <c r="E8" s="78">
        <f>D8*E7</f>
        <v>7468.43</v>
      </c>
      <c r="F8" s="70"/>
      <c r="G8" s="70"/>
      <c r="H8" s="71"/>
      <c r="I8" s="80" t="str">
        <f>D8</f>
        <v>7468,43</v>
      </c>
    </row>
    <row r="9" spans="2:9" ht="15.95" customHeight="1" x14ac:dyDescent="0.2">
      <c r="B9" s="138" t="s">
        <v>59</v>
      </c>
      <c r="C9" s="141">
        <v>2</v>
      </c>
      <c r="D9" s="67">
        <v>6.0400000000000002E-2</v>
      </c>
      <c r="E9" s="72">
        <v>0.2</v>
      </c>
      <c r="F9" s="72">
        <v>0.8</v>
      </c>
      <c r="G9" s="72"/>
      <c r="H9" s="71"/>
      <c r="I9" s="79">
        <f>F9+E9+G9</f>
        <v>1</v>
      </c>
    </row>
    <row r="10" spans="2:9" ht="15.95" customHeight="1" x14ac:dyDescent="0.2">
      <c r="B10" s="139"/>
      <c r="C10" s="142"/>
      <c r="D10" s="25" t="s">
        <v>178</v>
      </c>
      <c r="E10" s="73">
        <f>D10*E9</f>
        <v>5682.018</v>
      </c>
      <c r="F10" s="73">
        <f>D10*F9</f>
        <v>22728.072</v>
      </c>
      <c r="G10" s="73"/>
      <c r="I10" s="80" t="str">
        <f>D10</f>
        <v>28.410,09</v>
      </c>
    </row>
    <row r="11" spans="2:9" ht="15.95" customHeight="1" x14ac:dyDescent="0.2">
      <c r="B11" s="140" t="s">
        <v>57</v>
      </c>
      <c r="C11" s="141">
        <v>3</v>
      </c>
      <c r="D11" s="67">
        <v>7.0000000000000007E-2</v>
      </c>
      <c r="E11" s="74">
        <v>0.75</v>
      </c>
      <c r="F11" s="72">
        <v>0.25</v>
      </c>
      <c r="G11" s="72"/>
      <c r="H11" s="71"/>
      <c r="I11" s="79">
        <f>E11+F11+G11</f>
        <v>1</v>
      </c>
    </row>
    <row r="12" spans="2:9" ht="15.95" customHeight="1" x14ac:dyDescent="0.2">
      <c r="B12" s="140"/>
      <c r="C12" s="142"/>
      <c r="D12" s="25" t="s">
        <v>179</v>
      </c>
      <c r="E12" s="73">
        <f>D12*E11</f>
        <v>23556.142499999998</v>
      </c>
      <c r="F12" s="73">
        <f>D12*F11</f>
        <v>7852.0474999999997</v>
      </c>
      <c r="G12" s="73"/>
      <c r="H12" s="71"/>
      <c r="I12" s="80" t="str">
        <f>D12</f>
        <v>31.408,19</v>
      </c>
    </row>
    <row r="13" spans="2:9" ht="15" x14ac:dyDescent="0.2">
      <c r="B13" s="140" t="s">
        <v>61</v>
      </c>
      <c r="C13" s="141">
        <v>4</v>
      </c>
      <c r="D13" s="67">
        <v>0.4879</v>
      </c>
      <c r="E13" s="72"/>
      <c r="F13" s="72"/>
      <c r="G13" s="72">
        <v>0.5</v>
      </c>
      <c r="H13" s="72">
        <v>0.5</v>
      </c>
      <c r="I13" s="79">
        <f>SUM(E13:H13)</f>
        <v>1</v>
      </c>
    </row>
    <row r="14" spans="2:9" ht="22.5" customHeight="1" x14ac:dyDescent="0.2">
      <c r="B14" s="140"/>
      <c r="C14" s="142"/>
      <c r="D14" s="25" t="s">
        <v>180</v>
      </c>
      <c r="E14" s="73"/>
      <c r="F14" s="73"/>
      <c r="G14" s="73">
        <f>D14*G13</f>
        <v>114707.22</v>
      </c>
      <c r="H14" s="75">
        <f>D14*H13</f>
        <v>114707.22</v>
      </c>
      <c r="I14" s="80" t="str">
        <f>D14</f>
        <v>229.414,44</v>
      </c>
    </row>
    <row r="15" spans="2:9" ht="15.95" customHeight="1" x14ac:dyDescent="0.2">
      <c r="B15" s="140" t="s">
        <v>177</v>
      </c>
      <c r="C15" s="141">
        <v>5</v>
      </c>
      <c r="D15" s="25" t="s">
        <v>186</v>
      </c>
      <c r="E15" s="72"/>
      <c r="F15" s="72">
        <v>0.5</v>
      </c>
      <c r="G15" s="72">
        <v>0.5</v>
      </c>
      <c r="H15" s="72"/>
      <c r="I15" s="79">
        <v>1</v>
      </c>
    </row>
    <row r="16" spans="2:9" ht="15.95" customHeight="1" x14ac:dyDescent="0.2">
      <c r="B16" s="140"/>
      <c r="C16" s="142"/>
      <c r="D16" s="25" t="s">
        <v>181</v>
      </c>
      <c r="E16" s="73"/>
      <c r="F16" s="73">
        <f>D16*F15</f>
        <v>21706.235000000001</v>
      </c>
      <c r="G16" s="73">
        <f>D16*G15</f>
        <v>21706.235000000001</v>
      </c>
      <c r="H16" s="75"/>
      <c r="I16" s="80" t="str">
        <f>D16</f>
        <v>43.412,47</v>
      </c>
    </row>
    <row r="17" spans="2:11" ht="15.95" customHeight="1" x14ac:dyDescent="0.2">
      <c r="B17" s="138" t="s">
        <v>91</v>
      </c>
      <c r="C17" s="141">
        <v>6</v>
      </c>
      <c r="D17" s="25" t="s">
        <v>187</v>
      </c>
      <c r="E17" s="73"/>
      <c r="F17" s="73"/>
      <c r="G17" s="72">
        <v>0.25</v>
      </c>
      <c r="H17" s="72">
        <v>0.75</v>
      </c>
      <c r="I17" s="81">
        <f>G17+H17</f>
        <v>1</v>
      </c>
    </row>
    <row r="18" spans="2:11" ht="15.95" customHeight="1" x14ac:dyDescent="0.2">
      <c r="B18" s="139"/>
      <c r="C18" s="142"/>
      <c r="D18" s="25" t="s">
        <v>182</v>
      </c>
      <c r="E18" s="73"/>
      <c r="F18" s="73"/>
      <c r="G18" s="73">
        <f>D18*G17</f>
        <v>8971.5750000000007</v>
      </c>
      <c r="H18" s="75">
        <f>D18*H17</f>
        <v>26914.725000000002</v>
      </c>
      <c r="I18" s="80" t="str">
        <f>D18</f>
        <v>35.886,30</v>
      </c>
    </row>
    <row r="19" spans="2:11" ht="15.95" customHeight="1" x14ac:dyDescent="0.2">
      <c r="B19" s="158" t="s">
        <v>78</v>
      </c>
      <c r="C19" s="141">
        <v>7</v>
      </c>
      <c r="D19" s="25" t="s">
        <v>188</v>
      </c>
      <c r="E19" s="73"/>
      <c r="F19" s="73"/>
      <c r="G19" s="73"/>
      <c r="H19" s="72">
        <v>1</v>
      </c>
      <c r="I19" s="81">
        <f>H19</f>
        <v>1</v>
      </c>
    </row>
    <row r="20" spans="2:11" ht="15.95" customHeight="1" x14ac:dyDescent="0.2">
      <c r="B20" s="159"/>
      <c r="C20" s="160"/>
      <c r="D20" s="25" t="s">
        <v>183</v>
      </c>
      <c r="E20" s="73"/>
      <c r="F20" s="73"/>
      <c r="G20" s="73"/>
      <c r="H20" s="75">
        <f>D20*H19</f>
        <v>30688.02</v>
      </c>
      <c r="I20" s="80" t="str">
        <f>D20</f>
        <v>30.688,02</v>
      </c>
    </row>
    <row r="21" spans="2:11" ht="15.95" customHeight="1" x14ac:dyDescent="0.2">
      <c r="B21" s="138" t="s">
        <v>103</v>
      </c>
      <c r="C21" s="160">
        <v>8</v>
      </c>
      <c r="D21" s="67">
        <v>0.05</v>
      </c>
      <c r="E21" s="73"/>
      <c r="F21" s="73"/>
      <c r="G21" s="73"/>
      <c r="H21" s="72">
        <v>1</v>
      </c>
      <c r="I21" s="81">
        <v>1</v>
      </c>
    </row>
    <row r="22" spans="2:11" ht="15.95" customHeight="1" x14ac:dyDescent="0.2">
      <c r="B22" s="139"/>
      <c r="C22" s="142"/>
      <c r="D22" s="25" t="s">
        <v>184</v>
      </c>
      <c r="E22" s="73"/>
      <c r="F22" s="73"/>
      <c r="G22" s="73"/>
      <c r="H22" s="75">
        <f>D22*H21</f>
        <v>24166.86</v>
      </c>
      <c r="I22" s="80" t="str">
        <f>D22</f>
        <v>24.166,86</v>
      </c>
    </row>
    <row r="23" spans="2:11" ht="15.95" customHeight="1" x14ac:dyDescent="0.2">
      <c r="B23" s="138" t="s">
        <v>104</v>
      </c>
      <c r="C23" s="141">
        <v>9</v>
      </c>
      <c r="D23" s="67">
        <v>0.08</v>
      </c>
      <c r="E23" s="73"/>
      <c r="F23" s="76">
        <v>0.2</v>
      </c>
      <c r="G23" s="76">
        <v>0.4</v>
      </c>
      <c r="H23" s="72">
        <v>0.4</v>
      </c>
      <c r="I23" s="81">
        <v>1</v>
      </c>
    </row>
    <row r="24" spans="2:11" ht="15.95" customHeight="1" x14ac:dyDescent="0.2">
      <c r="B24" s="139"/>
      <c r="C24" s="142"/>
      <c r="D24" s="25" t="s">
        <v>194</v>
      </c>
      <c r="E24" s="73"/>
      <c r="F24" s="73">
        <f>D24*F23</f>
        <v>8317.9160000000011</v>
      </c>
      <c r="G24" s="73">
        <f>D24*G23</f>
        <v>16635.832000000002</v>
      </c>
      <c r="H24" s="75">
        <f>D24*H23</f>
        <v>16635.832000000002</v>
      </c>
      <c r="I24" s="80" t="str">
        <f>D24</f>
        <v>41.589,58</v>
      </c>
    </row>
    <row r="25" spans="2:11" ht="15.95" customHeight="1" x14ac:dyDescent="0.2">
      <c r="B25" s="134" t="s">
        <v>23</v>
      </c>
      <c r="C25" s="63"/>
      <c r="D25" s="16" t="s">
        <v>185</v>
      </c>
      <c r="E25" s="69">
        <v>8.5000000000000006E-2</v>
      </c>
      <c r="F25" s="69">
        <v>0.105</v>
      </c>
      <c r="G25" s="18">
        <v>0.35</v>
      </c>
      <c r="H25" s="18">
        <v>0.46</v>
      </c>
      <c r="I25" s="82">
        <f>SUM(E25:H25)</f>
        <v>1</v>
      </c>
    </row>
    <row r="26" spans="2:11" ht="15.95" customHeight="1" thickBot="1" x14ac:dyDescent="0.25">
      <c r="B26" s="134"/>
      <c r="C26" s="64"/>
      <c r="D26" s="68">
        <v>471488.46</v>
      </c>
      <c r="E26" s="17">
        <f>E8+E10+E12+E14+E16</f>
        <v>36706.590499999998</v>
      </c>
      <c r="F26" s="17">
        <f>F10+F12+F14+F16+F24</f>
        <v>60604.270499999999</v>
      </c>
      <c r="G26" s="17">
        <f>G24+G18+G16+G14</f>
        <v>162020.86200000002</v>
      </c>
      <c r="H26" s="17">
        <f>H24+H22+H20+H18+H14</f>
        <v>213112.65700000001</v>
      </c>
      <c r="I26" s="83">
        <v>472444.4</v>
      </c>
    </row>
    <row r="27" spans="2:11" ht="15" customHeight="1" thickBot="1" x14ac:dyDescent="0.25">
      <c r="B27" s="135" t="s">
        <v>24</v>
      </c>
      <c r="C27" s="136"/>
      <c r="D27" s="136"/>
      <c r="E27" s="136"/>
      <c r="F27" s="137"/>
      <c r="G27" s="29" t="s">
        <v>31</v>
      </c>
      <c r="H27" s="30"/>
      <c r="I27" s="31"/>
      <c r="K27" s="1" t="s">
        <v>1</v>
      </c>
    </row>
    <row r="28" spans="2:11" ht="15" customHeight="1" x14ac:dyDescent="0.2">
      <c r="B28" s="32" t="s">
        <v>36</v>
      </c>
      <c r="C28" s="43"/>
      <c r="F28" s="33"/>
      <c r="I28" s="33"/>
    </row>
    <row r="29" spans="2:11" ht="15" customHeight="1" x14ac:dyDescent="0.2">
      <c r="B29" s="34"/>
      <c r="F29" s="33"/>
      <c r="I29" s="33"/>
    </row>
    <row r="30" spans="2:11" ht="15" customHeight="1" x14ac:dyDescent="0.2">
      <c r="B30" s="35" t="s">
        <v>25</v>
      </c>
      <c r="C30" s="61"/>
      <c r="D30" s="36" t="s">
        <v>26</v>
      </c>
      <c r="F30" s="33"/>
      <c r="G30" s="43" t="s">
        <v>25</v>
      </c>
      <c r="I30" s="33"/>
    </row>
    <row r="31" spans="2:11" ht="15" customHeight="1" thickBot="1" x14ac:dyDescent="0.25">
      <c r="B31" s="37"/>
      <c r="C31" s="62"/>
      <c r="D31" s="38"/>
      <c r="E31" s="39"/>
      <c r="F31" s="40"/>
      <c r="G31" s="39"/>
      <c r="H31" s="39"/>
      <c r="I31" s="40"/>
    </row>
    <row r="34" ht="14.1" customHeight="1" x14ac:dyDescent="0.2"/>
    <row r="35" ht="14.1" customHeight="1" x14ac:dyDescent="0.2"/>
    <row r="36" ht="14.1" customHeight="1" x14ac:dyDescent="0.2"/>
  </sheetData>
  <mergeCells count="25">
    <mergeCell ref="B21:B22"/>
    <mergeCell ref="B19:B20"/>
    <mergeCell ref="C19:C20"/>
    <mergeCell ref="C21:C22"/>
    <mergeCell ref="C1:I1"/>
    <mergeCell ref="H4:I4"/>
    <mergeCell ref="B7:B8"/>
    <mergeCell ref="B3:I3"/>
    <mergeCell ref="B4:E4"/>
    <mergeCell ref="B5:I5"/>
    <mergeCell ref="C7:C8"/>
    <mergeCell ref="B25:B26"/>
    <mergeCell ref="B27:F27"/>
    <mergeCell ref="B9:B10"/>
    <mergeCell ref="B11:B12"/>
    <mergeCell ref="B13:B14"/>
    <mergeCell ref="B15:B16"/>
    <mergeCell ref="B17:B18"/>
    <mergeCell ref="C9:C10"/>
    <mergeCell ref="C11:C12"/>
    <mergeCell ref="C13:C14"/>
    <mergeCell ref="C15:C16"/>
    <mergeCell ref="C17:C18"/>
    <mergeCell ref="B23:B24"/>
    <mergeCell ref="C23:C24"/>
  </mergeCells>
  <pageMargins left="0.25" right="0.25" top="0.75" bottom="0.75" header="0.3" footer="0.3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ORÇAMENTARIA</vt:lpstr>
      <vt:lpstr>CRONOGRAMA</vt:lpstr>
      <vt:lpstr>CRONOGRAMA!Area_de_impressao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Armando Frances Barcelos</cp:lastModifiedBy>
  <cp:lastPrinted>2024-05-06T16:06:32Z</cp:lastPrinted>
  <dcterms:created xsi:type="dcterms:W3CDTF">2013-07-01T22:43:56Z</dcterms:created>
  <dcterms:modified xsi:type="dcterms:W3CDTF">2024-05-06T16:18:29Z</dcterms:modified>
</cp:coreProperties>
</file>