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195" windowHeight="7560" activeTab="1"/>
  </bookViews>
  <sheets>
    <sheet name="PLANILHA" sheetId="11" r:id="rId1"/>
    <sheet name="CRONOGRAMA" sheetId="13" r:id="rId2"/>
  </sheets>
  <definedNames>
    <definedName name="_xlnm.Print_Area" localSheetId="0">PLANILHA!$A$1:$AM$81</definedName>
    <definedName name="_xlnm.Print_Titles" localSheetId="0">PLANILHA!$2:$29</definedName>
  </definedNames>
  <calcPr calcId="144525"/>
</workbook>
</file>

<file path=xl/calcChain.xml><?xml version="1.0" encoding="utf-8"?>
<calcChain xmlns="http://schemas.openxmlformats.org/spreadsheetml/2006/main">
  <c r="AH51" i="11" l="1"/>
  <c r="E34" i="13" l="1"/>
  <c r="G14" i="13"/>
  <c r="F14" i="13"/>
  <c r="E14" i="13"/>
  <c r="H18" i="13"/>
  <c r="H34" i="13" s="1"/>
  <c r="G18" i="13"/>
  <c r="G34" i="13" s="1"/>
  <c r="F18" i="13"/>
  <c r="F34" i="13" s="1"/>
  <c r="H20" i="13"/>
  <c r="AH63" i="11"/>
  <c r="AH67" i="11"/>
  <c r="AH48" i="11"/>
  <c r="AH39" i="11"/>
  <c r="AH35" i="11"/>
  <c r="AH30" i="11"/>
  <c r="AA41" i="11"/>
  <c r="AE41" i="11"/>
  <c r="AH41" i="11" s="1"/>
  <c r="AA42" i="11"/>
  <c r="AE42" i="11"/>
  <c r="AH42" i="11" s="1"/>
  <c r="AA44" i="11"/>
  <c r="AE44" i="11"/>
  <c r="AH44" i="11" s="1"/>
  <c r="AE47" i="11"/>
  <c r="AH47" i="11" s="1"/>
  <c r="AA47" i="11"/>
  <c r="AE43" i="11"/>
  <c r="AH43" i="11" s="1"/>
  <c r="AA43" i="11"/>
  <c r="AE40" i="11"/>
  <c r="AH40" i="11" s="1"/>
  <c r="AA40" i="11"/>
  <c r="AE46" i="11"/>
  <c r="AH46" i="11" s="1"/>
  <c r="AA46" i="11"/>
  <c r="AE45" i="11"/>
  <c r="AH45" i="11" s="1"/>
  <c r="AA45" i="11"/>
  <c r="AE36" i="11"/>
  <c r="AH36" i="11" s="1"/>
  <c r="AA36" i="11"/>
  <c r="AE33" i="11"/>
  <c r="AH33" i="11" s="1"/>
  <c r="AA33" i="11"/>
  <c r="AA34" i="11"/>
  <c r="AE34" i="11"/>
  <c r="AH34" i="11" s="1"/>
  <c r="D34" i="13" l="1"/>
  <c r="H16" i="13"/>
  <c r="AA61" i="11"/>
  <c r="AE61" i="11"/>
  <c r="AH61" i="11" s="1"/>
  <c r="AA60" i="11"/>
  <c r="AE60" i="11"/>
  <c r="AH60" i="11" s="1"/>
  <c r="F12" i="13" l="1"/>
  <c r="G10" i="13"/>
  <c r="E10" i="13"/>
  <c r="AA53" i="11"/>
  <c r="AE53" i="11"/>
  <c r="AH53" i="11" s="1"/>
  <c r="AA57" i="11"/>
  <c r="AE57" i="11"/>
  <c r="AH57" i="11" s="1"/>
  <c r="AA59" i="11"/>
  <c r="AE59" i="11"/>
  <c r="AH59" i="11" s="1"/>
  <c r="AA56" i="11" l="1"/>
  <c r="AE56" i="11"/>
  <c r="AH56" i="11" s="1"/>
  <c r="AE52" i="11"/>
  <c r="AH52" i="11" s="1"/>
  <c r="AA52" i="11"/>
  <c r="AA58" i="11"/>
  <c r="AE58" i="11"/>
  <c r="AH58" i="11" s="1"/>
  <c r="AE64" i="11" l="1"/>
  <c r="AE32" i="11"/>
  <c r="AH32" i="11" s="1"/>
  <c r="AE31" i="11"/>
  <c r="AH31" i="11" s="1"/>
  <c r="AH64" i="11" l="1"/>
  <c r="AE55" i="11"/>
  <c r="AH55" i="11" s="1"/>
  <c r="AE54" i="11"/>
  <c r="AH54" i="11" s="1"/>
  <c r="AE50" i="11"/>
  <c r="AH50" i="11" s="1"/>
  <c r="AE49" i="11"/>
  <c r="AH49" i="11" s="1"/>
  <c r="AE38" i="11"/>
  <c r="AH38" i="11" s="1"/>
  <c r="AE37" i="11"/>
  <c r="AH37" i="11" s="1"/>
  <c r="AA38" i="11" l="1"/>
  <c r="AA37" i="11"/>
  <c r="AA49" i="11" l="1"/>
  <c r="AA32" i="11"/>
  <c r="AA55" i="11" l="1"/>
  <c r="AA54" i="11"/>
  <c r="AA64" i="11" l="1"/>
  <c r="AA50" i="11" l="1"/>
  <c r="E12" i="13" l="1"/>
  <c r="I34" i="13" l="1"/>
  <c r="E33" i="13"/>
  <c r="J34" i="13"/>
  <c r="J33" i="13" l="1"/>
  <c r="I33" i="13"/>
  <c r="G33" i="13"/>
  <c r="F33" i="13"/>
  <c r="H33" i="13"/>
  <c r="AA30" i="11" l="1"/>
  <c r="AE30" i="11"/>
  <c r="AA31" i="11" l="1"/>
</calcChain>
</file>

<file path=xl/comments1.xml><?xml version="1.0" encoding="utf-8"?>
<comments xmlns="http://schemas.openxmlformats.org/spreadsheetml/2006/main">
  <authors>
    <author>Karina</author>
  </authors>
  <commentList>
    <comment ref="A63" authorId="0">
      <text>
        <r>
          <rPr>
            <b/>
            <sz val="9"/>
            <color indexed="81"/>
            <rFont val="Tahoma"/>
            <charset val="1"/>
          </rPr>
          <t>Karina:</t>
        </r>
        <r>
          <rPr>
            <sz val="9"/>
            <color indexed="81"/>
            <rFont val="Tahoma"/>
            <charset val="1"/>
          </rPr>
          <t xml:space="preserve">
</t>
        </r>
      </text>
    </comment>
  </commentList>
</comments>
</file>

<file path=xl/sharedStrings.xml><?xml version="1.0" encoding="utf-8"?>
<sst xmlns="http://schemas.openxmlformats.org/spreadsheetml/2006/main" count="255" uniqueCount="165">
  <si>
    <t>ITEM</t>
  </si>
  <si>
    <t>CÓDIGO</t>
  </si>
  <si>
    <t>1.1</t>
  </si>
  <si>
    <t>m²</t>
  </si>
  <si>
    <t xml:space="preserve">ORÇAMENTO DISCRIMINATIVO </t>
  </si>
  <si>
    <t>Proponente</t>
  </si>
  <si>
    <t>Empreendimento ( Nome/Apelido)</t>
  </si>
  <si>
    <t>Município</t>
  </si>
  <si>
    <t>UF</t>
  </si>
  <si>
    <t>MG</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</si>
  <si>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</si>
  <si>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</si>
  <si>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</si>
  <si>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</si>
  <si>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</si>
  <si>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</si>
  <si>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</si>
  <si>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</si>
  <si>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</si>
  <si>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</si>
  <si>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</si>
  <si>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</si>
  <si>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</si>
  <si>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</si>
  <si>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</si>
  <si>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</si>
  <si>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</si>
  <si>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</si>
  <si>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</si>
  <si>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</si>
  <si>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</si>
  <si>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</si>
  <si>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</si>
  <si>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</si>
  <si>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</si>
  <si>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</si>
  <si>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</si>
  <si>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</si>
  <si>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</si>
  <si>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</si>
  <si>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</si>
  <si>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</si>
  <si>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</si>
  <si>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</si>
  <si>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</si>
  <si>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</si>
  <si>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</si>
  <si>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</si>
  <si>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</si>
  <si>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</si>
  <si>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</si>
  <si>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</si>
  <si>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</si>
  <si>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</si>
  <si>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</si>
  <si>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</si>
  <si>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</si>
  <si>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</si>
  <si>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</si>
  <si>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</si>
  <si>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</si>
  <si>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</si>
  <si>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</si>
  <si>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</si>
  <si>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</si>
  <si>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</si>
  <si>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M2</t>
  </si>
  <si>
    <t>m2</t>
  </si>
  <si>
    <t>um</t>
  </si>
  <si>
    <t>LIMPEZA FINAL PARA ENTREGA DA OBRA</t>
  </si>
  <si>
    <t>ED-50266</t>
  </si>
  <si>
    <t>M3</t>
  </si>
  <si>
    <t>ED-16660</t>
  </si>
  <si>
    <t>1.2</t>
  </si>
  <si>
    <t>PINTURA</t>
  </si>
  <si>
    <t>DIVERSOS</t>
  </si>
  <si>
    <t>LIMPEZA FINAL</t>
  </si>
  <si>
    <t>MÊS 4</t>
  </si>
  <si>
    <t>MÊS 5</t>
  </si>
  <si>
    <t>MÊS 6</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</si>
  <si>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</si>
  <si>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sinapi</t>
  </si>
  <si>
    <t xml:space="preserve"> </t>
  </si>
  <si>
    <t xml:space="preserve">PINTURA A BASE DE RESINA DE SILICONE EM CONCRETO OU 
ALVENARIA APARENTE, DUAS (2) DEMÃOS </t>
  </si>
  <si>
    <t>ED-50517</t>
  </si>
  <si>
    <t>PINTURA ESMALTE SINTÉTICO EM SUPERFÍCIES GALVANIZADAS, 
DUAS (2) DEMÃOS, INCLUSIVE UMA (1) DEMÃO DE FUNDO 
ANTICORROSIVO</t>
  </si>
  <si>
    <t xml:space="preserve">ED-50495 </t>
  </si>
  <si>
    <t xml:space="preserve">PLANTIO E PREPARO DE COVAS PARA ÁRVORES COM ALTURA 
MÉDIA DE 2,00M, DIMENSÕES (60X60X60)CM , EXCLUSIVE 
FORNECIMENTO DAS MUDAS
</t>
  </si>
  <si>
    <t>ED-50432</t>
  </si>
  <si>
    <t xml:space="preserve">PLANTIO DE ÁRVORE ORNAMENTAL COM ALTURA DE MUDA MENOR OU IGUAL A 2,00 </t>
  </si>
  <si>
    <t>INSTALAÇÃO DE LIXEIRA METÁLICA DUPLA, CAPACIDADE DE 60 L, EM TUBO DE AÇO CARBONO E CESTOS EM CHAPA DE AÇO COM PINTURA ELETROSTÁTICA, SOBRE P ISO DE CONCRETO EXISTENTE</t>
  </si>
  <si>
    <t>PRAÇA DA LAGOA SN SANTO ANTONIO</t>
  </si>
  <si>
    <t>FORNECIMENTO DE CONCRETO ESTRUTURAL, PREPARADO EM 
OBRA, COM FCK 25 MPA, INCLUSIVE LANÇAMENTO, 
ADENSAMENTO E ACABAMENTO</t>
  </si>
  <si>
    <t xml:space="preserve">ED-49619 </t>
  </si>
  <si>
    <t>PEITORIL DE ARDÓSIA E = 2 CM</t>
  </si>
  <si>
    <t>ED-50993</t>
  </si>
  <si>
    <t>FORNECIMENTO E ASSENTAMENTO DE GRADE FIXA DE FERRO</t>
  </si>
  <si>
    <t xml:space="preserve">ED-50951 </t>
  </si>
  <si>
    <t>BANCO EM CONCRETO APARENTE, TIPO-2, PADRÃO SEE-MG, SEM 
ENCOSTO, POLIDO COM ACABAMENTO EM VERNIZ, ESP. 5CM, 
COMPRIMENTO 150CM, LARGURA 40CM, ALTURA 45CM, 
INCLUSIVE CORTE NO PISO PARA FIXAÇÃO COM CONCRETO NÃO 
ESTRUTURAL, PREPARADO EM OBRA COM BETONEIRA, COM FCK 15 
MPA</t>
  </si>
  <si>
    <t>ED-15448</t>
  </si>
  <si>
    <t>MERCADO</t>
  </si>
  <si>
    <t xml:space="preserve">REVESTIMENTO COM ARDÓSIA APLICADO EM PAREDE (40X40CM), 
ESP. 1CM, ACABAMENTO NATURAL, ASSENTAMENTO COM 
ARGAMASSA INDUSTRIALIZADA, INCLUSIVE REJUNTAMENTO
</t>
  </si>
  <si>
    <t>ED-50714</t>
  </si>
  <si>
    <t>1.3</t>
  </si>
  <si>
    <t>2.1</t>
  </si>
  <si>
    <t>2.2</t>
  </si>
  <si>
    <t>3.1</t>
  </si>
  <si>
    <t>3.2</t>
  </si>
  <si>
    <t>4.1</t>
  </si>
  <si>
    <t>4.2</t>
  </si>
  <si>
    <t>5.1</t>
  </si>
  <si>
    <t>REMOÇÃO DE ALAMBRADO METÁLICO, COM 
REAPROVEITAMENTO, INCLUSIVE AFASTAMENTO  E CORTE DO PILAR PRE MOLADO COM ALTURA =1,0 M</t>
  </si>
  <si>
    <t>PRAÇA DA LAGOA SN BAIRRO SANTO ANTONIO PAPAGAIOS</t>
  </si>
  <si>
    <t>abril 2022 desonerado</t>
  </si>
  <si>
    <t xml:space="preserve">PORTÃO DE GRADE COLOCADO COM CADEADO </t>
  </si>
  <si>
    <t>ED-50983</t>
  </si>
  <si>
    <t>SINAPI</t>
  </si>
  <si>
    <t>ALAMBRADO PARA QUADRA POLIESPORTIVA, ESTRUTURADO POR TUBOS DE ACO GALVANIZADO, (MONTANTES COM DIAMETRO 2", TRAVESSAS E ESCORAS COM DIÂMETRO
 1 ¼), COM TELA DE ARAME GALVANIZADO, FIO 14 BWG E MALHA QUADRADA 5X5C M (EXCETO MURETA). AF_03/2021</t>
  </si>
  <si>
    <t>PORTÃO EM TUBO GALVANIZADO 2 1/2" COM TELA FIO 12 # 1/2</t>
  </si>
  <si>
    <t>ED-50985</t>
  </si>
  <si>
    <t>REFORMA DO ALAMBRADO E REVITALIZAÇAO DA PRAÇA DA LAGOA</t>
  </si>
  <si>
    <t>OBRA: REFORMA DO ALAMBRADO  E REVITALIZAÇÃO DA PRAÇA DA LAGOA</t>
  </si>
  <si>
    <t>1.4</t>
  </si>
  <si>
    <t>ESCAVAÇÃO MANUAL DE VALAS EM SOLO, COM ALTURA DE 0 A
1,50 M</t>
  </si>
  <si>
    <t>RO-40211</t>
  </si>
  <si>
    <t xml:space="preserve">LOCAÇÃO DA OBRA (GABARITO) </t>
  </si>
  <si>
    <t>ED-50273</t>
  </si>
  <si>
    <t xml:space="preserve">LASTRO DE CONCRETO MAGRO, INCLUSIVE TRANSPORTE, 
LANÇAMENTO E ADENSAMENTO </t>
  </si>
  <si>
    <t>setop</t>
  </si>
  <si>
    <t>ED-49812</t>
  </si>
  <si>
    <t>m3</t>
  </si>
  <si>
    <t>2.3</t>
  </si>
  <si>
    <t>INFRAESTRUTURA</t>
  </si>
  <si>
    <t>SUPRAESTRUTRA E REVESTIMENTOS</t>
  </si>
  <si>
    <t>3.3</t>
  </si>
  <si>
    <t>3.4</t>
  </si>
  <si>
    <t>3.5</t>
  </si>
  <si>
    <t>CHAPISCO COM ARGAMASSA, TRAÇO 1:3 (CIMENTO E AREIA), ESP. 
5MM, APLICADO EM ALVENARIA/ESTRUTURA DE CONCRETO COM 
COLHER, PREPARO MECÂNICO</t>
  </si>
  <si>
    <t>ED-50727</t>
  </si>
  <si>
    <t>EMBOÇO COM ARGAMASSA, TRAÇO 1:6 (CIMENTO E AREIA), ESP. 
20MM, APLICAÇÃO MANUAL, PREPARO MECÂNICO</t>
  </si>
  <si>
    <t>ED-50732</t>
  </si>
  <si>
    <t xml:space="preserve">FORMA E DESFORMA DE TÁBUA E SARRAFO, REAPROVEITAMENTO 
(3X) (FUNDAÇÃO) </t>
  </si>
  <si>
    <t>ED-49810</t>
  </si>
  <si>
    <t>FORMA E DESFORMA PARA CORTINA DE CONCRETO OU PAREDE 
ESTRUTURAL (VIGA-PAREDE), ALTURA MÁXIMA DE 360CM, COM 
CHAPA DE COMPENSADO PLASTIFICADO, ESP. 18MM, 
REAPROVEITAMENTO (3X), INCLUSIVE TRAVAMENTO COM TIRANTES 
EM ARAME E ESCORA PARA PRUMO EM MADEIRA</t>
  </si>
  <si>
    <t>ED-15690</t>
  </si>
  <si>
    <t xml:space="preserve">EXECUÇÃO DE PASSEIO (CALÇADA) OU PISO DE CONCRETO COM CONCRETO MOLDADO  IN LOCO, FEITO EM OBRA, ACABAMENTO CONVENCIONAL, NÃO ARMADO. </t>
  </si>
  <si>
    <t>3.6</t>
  </si>
  <si>
    <t>ARMAÇÃO: AÇO CA-60 (EXECUÇÃO, INCLUINDO PREPARO,
DOBRAGEM, COLOCAÇÃO NAS FORMAS E TRANSPORTE DE
TODOS OS MATERIAIS)</t>
  </si>
  <si>
    <t>KG</t>
  </si>
  <si>
    <t>RO-42285</t>
  </si>
  <si>
    <t xml:space="preserve">ARMAÇÃO: AÇO CA-50 (EXECUÇÃO, INCLUINDO PREPARO,
DOBRAGEM, COLOCAÇÃO NAS FORMAS E TRANSPORTE DE
TODOS OS MATERIAIS)
</t>
  </si>
  <si>
    <t>5.2</t>
  </si>
  <si>
    <t>5.3</t>
  </si>
  <si>
    <t>5.4</t>
  </si>
  <si>
    <t>5.5</t>
  </si>
  <si>
    <t>5.6</t>
  </si>
  <si>
    <t>5.7</t>
  </si>
  <si>
    <t>5.8</t>
  </si>
  <si>
    <t>5.9</t>
  </si>
  <si>
    <t>5.10</t>
  </si>
  <si>
    <t>6.1</t>
  </si>
  <si>
    <t>SUPRAESTRUTURA E REVESTIMENTOS</t>
  </si>
  <si>
    <t>LIMPEZA</t>
  </si>
  <si>
    <t>3.7</t>
  </si>
  <si>
    <t>3.8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</si>
</sst>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28" x14ac:knownFonts="1">
    <font>
      <sz val="10"/>
      <name val="Arial"/>
    </font>
    <font>
      <sz val="10"/>
      <name val="Arial"/>
      <family val="2"/>
    </font>
    <font>
      <b/>
      <sz val="10"/>
      <name val="Arial"/>
      <family val="2"/>
    </font>
    <font>
      <b/>
      <sz val="12"/>
      <name val="Arial"/>
      <family val="2"/>
    </font>
    <font>
      <sz val="10"/>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9"/>
      <color rgb="FFFF0000"/>
      <name val="Arial"/>
      <family val="2"/>
    </font>
    <font>
      <b/>
      <sz val="16"/>
      <name val="Arial"/>
      <family val="2"/>
    </font>
    <font>
      <sz val="11"/>
      <name val="Arial"/>
      <family val="2"/>
    </font>
    <font>
      <u/>
      <sz val="11"/>
      <name val="Arial"/>
      <family val="2"/>
    </font>
    <font>
      <b/>
      <sz val="14"/>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b/>
      <sz val="12"/>
      <color rgb="FFFF0000"/>
      <name val="Arial"/>
      <family val="2"/>
    </font>
    <font>
      <sz val="9"/>
      <color indexed="81"/>
      <name val="Tahoma"/>
      <charset val="1"/>
    </font>
    <font>
      <b/>
      <sz val="9"/>
      <color indexed="81"/>
      <name val="Tahoma"/>
      <charset val="1"/>
    </font>
    <font>
      <b/>
      <sz val="14"/>
      <color rgb="FFFF0000"/>
      <name val="Arial"/>
      <family val="2"/>
    </font>
    <font>
      <b/>
      <sz val="16"/>
      <color rgb="FFFF0000"/>
      <name val="Arial"/>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84">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430">
    <xf numFmtId="0" fontId="0" fillId="0" borderId="0" xfId="0"/>
    <xf numFmtId="0" fontId="6" fillId="6" borderId="0" xfId="0" applyFont="1" applyFill="1" applyBorder="1" applyAlignment="1" applyProtection="1">
      <alignment horizontal="left" vertical="center"/>
    </xf>
    <xf numFmtId="0" fontId="6" fillId="6" borderId="0" xfId="0" applyFont="1" applyFill="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center"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7" fillId="6" borderId="0" xfId="0" applyFont="1" applyFill="1" applyBorder="1" applyAlignment="1" applyProtection="1">
      <alignment horizontal="left" vertical="center"/>
    </xf>
    <xf numFmtId="0" fontId="6" fillId="6" borderId="11" xfId="0" applyFont="1" applyFill="1" applyBorder="1" applyAlignment="1" applyProtection="1">
      <alignment horizontal="left" vertical="center"/>
    </xf>
    <xf numFmtId="0" fontId="6" fillId="0" borderId="0" xfId="0" applyFont="1" applyBorder="1" applyAlignment="1" applyProtection="1">
      <alignment vertical="center"/>
    </xf>
    <xf numFmtId="0" fontId="6" fillId="0" borderId="0" xfId="0" applyFont="1" applyBorder="1" applyAlignment="1" applyProtection="1">
      <alignment horizontal="center" vertical="center"/>
    </xf>
    <xf numFmtId="0" fontId="9" fillId="6" borderId="0" xfId="0" applyFont="1" applyFill="1" applyBorder="1" applyAlignment="1" applyProtection="1">
      <alignment horizontal="left" vertical="center"/>
    </xf>
    <xf numFmtId="0" fontId="9" fillId="0" borderId="0" xfId="0" applyFont="1" applyAlignment="1" applyProtection="1">
      <alignment vertical="center"/>
    </xf>
    <xf numFmtId="0" fontId="9" fillId="0" borderId="0" xfId="0" applyFont="1" applyAlignment="1" applyProtection="1">
      <alignment horizontal="center" vertical="center"/>
    </xf>
    <xf numFmtId="0" fontId="6" fillId="6" borderId="0" xfId="0" applyFont="1" applyFill="1" applyBorder="1" applyAlignment="1" applyProtection="1">
      <alignment horizontal="centerContinuous" vertical="center"/>
    </xf>
    <xf numFmtId="0" fontId="6" fillId="6" borderId="11" xfId="0" applyFont="1" applyFill="1" applyBorder="1" applyAlignment="1" applyProtection="1">
      <alignment vertical="center"/>
    </xf>
    <xf numFmtId="0" fontId="9" fillId="6" borderId="0" xfId="0" applyFont="1" applyFill="1" applyBorder="1" applyAlignment="1" applyProtection="1">
      <alignment vertical="center"/>
    </xf>
    <xf numFmtId="0" fontId="6" fillId="0" borderId="0" xfId="0" applyFont="1" applyAlignment="1" applyProtection="1">
      <alignment vertical="center"/>
      <protection locked="0"/>
    </xf>
    <xf numFmtId="0" fontId="6" fillId="6" borderId="21" xfId="0" applyFont="1" applyFill="1" applyBorder="1" applyAlignment="1" applyProtection="1">
      <alignment horizontal="left" vertical="center"/>
    </xf>
    <xf numFmtId="10" fontId="6" fillId="6" borderId="20" xfId="0" applyNumberFormat="1" applyFont="1" applyFill="1" applyBorder="1" applyAlignment="1" applyProtection="1">
      <alignment vertical="center"/>
    </xf>
    <xf numFmtId="0" fontId="6" fillId="6" borderId="21" xfId="0" applyFont="1" applyFill="1" applyBorder="1" applyAlignment="1" applyProtection="1">
      <alignment horizontal="center" vertical="center"/>
    </xf>
    <xf numFmtId="0" fontId="6" fillId="6" borderId="20" xfId="0" applyFont="1" applyFill="1" applyBorder="1" applyAlignment="1" applyProtection="1">
      <alignment vertical="center"/>
    </xf>
    <xf numFmtId="0" fontId="6" fillId="6" borderId="21" xfId="0" applyFont="1" applyFill="1" applyBorder="1" applyAlignment="1" applyProtection="1">
      <alignment vertical="center"/>
    </xf>
    <xf numFmtId="0" fontId="6" fillId="6" borderId="23" xfId="0" applyFont="1" applyFill="1" applyBorder="1" applyAlignment="1" applyProtection="1">
      <alignment horizontal="left" vertical="center"/>
    </xf>
    <xf numFmtId="10" fontId="6" fillId="6" borderId="22" xfId="0" applyNumberFormat="1" applyFont="1" applyFill="1" applyBorder="1" applyAlignment="1" applyProtection="1">
      <alignment vertical="center"/>
    </xf>
    <xf numFmtId="0" fontId="6" fillId="6" borderId="23" xfId="0" applyFont="1" applyFill="1" applyBorder="1" applyAlignment="1" applyProtection="1">
      <alignment horizontal="center" vertical="center"/>
    </xf>
    <xf numFmtId="0" fontId="6" fillId="6" borderId="22" xfId="0" applyFont="1" applyFill="1" applyBorder="1" applyAlignment="1" applyProtection="1">
      <alignment vertical="center"/>
    </xf>
    <xf numFmtId="0" fontId="6" fillId="6" borderId="23" xfId="0" applyFont="1" applyFill="1" applyBorder="1" applyAlignment="1" applyProtection="1">
      <alignment vertical="center"/>
    </xf>
    <xf numFmtId="0" fontId="6" fillId="6" borderId="25" xfId="0" applyFont="1" applyFill="1" applyBorder="1" applyAlignment="1" applyProtection="1">
      <alignment horizontal="left" vertical="center"/>
    </xf>
    <xf numFmtId="0" fontId="6" fillId="6" borderId="25" xfId="0" applyFont="1" applyFill="1" applyBorder="1" applyAlignment="1" applyProtection="1">
      <alignment horizontal="center" vertical="center"/>
    </xf>
    <xf numFmtId="0" fontId="6" fillId="6" borderId="24" xfId="0" applyFont="1" applyFill="1" applyBorder="1" applyAlignment="1" applyProtection="1">
      <alignment vertical="center"/>
    </xf>
    <xf numFmtId="0" fontId="6" fillId="6" borderId="25" xfId="0" applyFont="1" applyFill="1" applyBorder="1" applyAlignment="1" applyProtection="1">
      <alignment vertical="center"/>
    </xf>
    <xf numFmtId="0" fontId="6" fillId="0" borderId="9" xfId="0" applyFont="1" applyBorder="1" applyAlignment="1" applyProtection="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0" fillId="0" borderId="0" xfId="0" applyAlignment="1" applyProtection="1">
      <alignment vertical="center"/>
    </xf>
    <xf numFmtId="0" fontId="6" fillId="0" borderId="0" xfId="0" applyFont="1" applyBorder="1" applyAlignment="1" applyProtection="1">
      <alignment horizontal="left" vertical="center"/>
    </xf>
    <xf numFmtId="0" fontId="6" fillId="0" borderId="0" xfId="0" applyFont="1" applyAlignment="1" applyProtection="1">
      <alignment horizontal="left" vertical="center"/>
    </xf>
    <xf numFmtId="43" fontId="6" fillId="0" borderId="0" xfId="0" applyNumberFormat="1" applyFont="1" applyAlignment="1" applyProtection="1">
      <alignment vertical="center"/>
    </xf>
    <xf numFmtId="0" fontId="0" fillId="0" borderId="0" xfId="0"/>
    <xf numFmtId="0" fontId="6" fillId="0" borderId="0" xfId="0" applyFont="1" applyAlignment="1" applyProtection="1">
      <alignment vertical="center"/>
    </xf>
    <xf numFmtId="0" fontId="11" fillId="0" borderId="0" xfId="0" applyFont="1" applyAlignment="1" applyProtection="1">
      <alignment vertical="center"/>
    </xf>
    <xf numFmtId="0" fontId="6" fillId="6" borderId="25" xfId="0" applyFont="1" applyFill="1" applyBorder="1" applyAlignment="1" applyProtection="1">
      <alignment horizontal="right" vertical="center"/>
    </xf>
    <xf numFmtId="9" fontId="6" fillId="6" borderId="25" xfId="0" applyNumberFormat="1"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6" fillId="6" borderId="17" xfId="0" applyFont="1" applyFill="1" applyBorder="1" applyAlignment="1" applyProtection="1">
      <alignment horizontal="left" vertical="center"/>
    </xf>
    <xf numFmtId="0" fontId="6" fillId="6" borderId="17" xfId="0" applyFont="1" applyFill="1" applyBorder="1" applyAlignment="1" applyProtection="1">
      <alignment vertical="center"/>
    </xf>
    <xf numFmtId="0" fontId="6" fillId="6" borderId="19" xfId="0" applyFont="1" applyFill="1" applyBorder="1" applyAlignment="1" applyProtection="1">
      <alignment horizontal="left" vertical="center"/>
    </xf>
    <xf numFmtId="0" fontId="6" fillId="6" borderId="19" xfId="0" applyFont="1" applyFill="1" applyBorder="1" applyAlignment="1" applyProtection="1">
      <alignment vertical="center"/>
    </xf>
    <xf numFmtId="0" fontId="16" fillId="6" borderId="19" xfId="0" applyFont="1" applyFill="1" applyBorder="1" applyAlignment="1" applyProtection="1">
      <alignment horizontal="left" vertical="center"/>
    </xf>
    <xf numFmtId="0" fontId="0" fillId="6" borderId="0" xfId="0" applyFill="1" applyBorder="1" applyAlignment="1" applyProtection="1">
      <alignment vertical="center"/>
    </xf>
    <xf numFmtId="0" fontId="0" fillId="6" borderId="17" xfId="0" applyFill="1" applyBorder="1" applyAlignment="1" applyProtection="1">
      <alignment vertical="center"/>
    </xf>
    <xf numFmtId="0" fontId="1" fillId="6" borderId="17" xfId="0" applyFont="1" applyFill="1" applyBorder="1" applyAlignment="1" applyProtection="1">
      <alignment vertical="center"/>
    </xf>
    <xf numFmtId="0" fontId="6" fillId="6" borderId="7" xfId="0" applyFont="1" applyFill="1" applyBorder="1" applyAlignment="1" applyProtection="1">
      <alignment horizontal="left" vertical="center"/>
    </xf>
    <xf numFmtId="0" fontId="6" fillId="6" borderId="8" xfId="0" applyFont="1" applyFill="1" applyBorder="1" applyAlignment="1" applyProtection="1">
      <alignment horizontal="left" vertical="center"/>
    </xf>
    <xf numFmtId="0" fontId="6" fillId="6" borderId="8" xfId="0" applyFont="1" applyFill="1" applyBorder="1" applyAlignment="1" applyProtection="1">
      <alignment vertical="center"/>
    </xf>
    <xf numFmtId="0" fontId="6" fillId="6" borderId="12" xfId="0" applyFont="1" applyFill="1" applyBorder="1" applyAlignment="1" applyProtection="1">
      <alignment vertical="center"/>
    </xf>
    <xf numFmtId="0" fontId="6" fillId="6" borderId="1" xfId="0" applyFont="1" applyFill="1" applyBorder="1" applyAlignment="1" applyProtection="1">
      <alignment vertical="center"/>
    </xf>
    <xf numFmtId="0" fontId="7" fillId="6" borderId="0" xfId="0" applyFont="1" applyFill="1" applyBorder="1" applyAlignment="1" applyProtection="1">
      <alignment vertical="center"/>
    </xf>
    <xf numFmtId="0" fontId="6" fillId="6" borderId="5" xfId="0" applyFont="1" applyFill="1" applyBorder="1" applyAlignment="1" applyProtection="1">
      <alignment vertical="center"/>
    </xf>
    <xf numFmtId="0" fontId="7" fillId="6" borderId="1" xfId="0" applyFont="1" applyFill="1" applyBorder="1" applyAlignment="1" applyProtection="1">
      <alignment horizontal="left" vertical="center"/>
    </xf>
    <xf numFmtId="0" fontId="6" fillId="6" borderId="1" xfId="0" applyFont="1" applyFill="1" applyBorder="1" applyAlignment="1" applyProtection="1">
      <alignment horizontal="left" vertical="center"/>
    </xf>
    <xf numFmtId="0" fontId="9" fillId="6" borderId="1" xfId="0" applyFont="1" applyFill="1" applyBorder="1" applyAlignment="1" applyProtection="1">
      <alignment horizontal="left" vertical="center"/>
    </xf>
    <xf numFmtId="0" fontId="9" fillId="6" borderId="5" xfId="0" applyFont="1" applyFill="1" applyBorder="1" applyAlignment="1" applyProtection="1">
      <alignment vertical="center"/>
    </xf>
    <xf numFmtId="0" fontId="0" fillId="6" borderId="5" xfId="0" applyFill="1" applyBorder="1" applyAlignment="1" applyProtection="1">
      <alignment vertical="center"/>
    </xf>
    <xf numFmtId="0" fontId="6" fillId="6" borderId="49" xfId="0" applyFont="1" applyFill="1" applyBorder="1" applyAlignment="1" applyProtection="1">
      <alignment horizontal="left" vertical="center"/>
    </xf>
    <xf numFmtId="0" fontId="6" fillId="6" borderId="58" xfId="0" applyFont="1" applyFill="1" applyBorder="1" applyAlignment="1" applyProtection="1">
      <alignment vertical="center"/>
    </xf>
    <xf numFmtId="0" fontId="6" fillId="6" borderId="57" xfId="0" applyFont="1" applyFill="1" applyBorder="1" applyAlignment="1" applyProtection="1">
      <alignment vertical="center"/>
    </xf>
    <xf numFmtId="0" fontId="6" fillId="6" borderId="59" xfId="0" applyFont="1" applyFill="1" applyBorder="1" applyAlignment="1" applyProtection="1">
      <alignment horizontal="left" vertical="center"/>
    </xf>
    <xf numFmtId="0" fontId="6" fillId="6" borderId="60" xfId="0" applyFont="1" applyFill="1" applyBorder="1" applyAlignment="1" applyProtection="1">
      <alignment horizontal="left" vertical="center"/>
    </xf>
    <xf numFmtId="0" fontId="6" fillId="6" borderId="61" xfId="0" applyFont="1" applyFill="1" applyBorder="1" applyAlignment="1" applyProtection="1">
      <alignment horizontal="left" vertical="center"/>
    </xf>
    <xf numFmtId="0" fontId="6" fillId="8" borderId="31" xfId="0" applyFont="1" applyFill="1" applyBorder="1" applyAlignment="1" applyProtection="1">
      <alignment horizontal="center" vertical="center"/>
      <protection locked="0"/>
    </xf>
    <xf numFmtId="0" fontId="10" fillId="8" borderId="60" xfId="0" applyFont="1" applyFill="1" applyBorder="1" applyAlignment="1" applyProtection="1">
      <alignment vertical="center"/>
      <protection locked="0"/>
    </xf>
    <xf numFmtId="0" fontId="0" fillId="6" borderId="49" xfId="0" applyFill="1" applyBorder="1" applyAlignment="1" applyProtection="1">
      <alignment vertical="center"/>
    </xf>
    <xf numFmtId="0" fontId="0" fillId="6" borderId="58" xfId="0" applyFill="1" applyBorder="1" applyAlignment="1" applyProtection="1">
      <alignment vertical="center"/>
    </xf>
    <xf numFmtId="0" fontId="0" fillId="6" borderId="1" xfId="0" applyFill="1" applyBorder="1" applyAlignment="1" applyProtection="1">
      <alignment vertical="center"/>
    </xf>
    <xf numFmtId="0" fontId="0" fillId="6" borderId="30"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19" fillId="3" borderId="49" xfId="0" applyFont="1" applyFill="1" applyBorder="1" applyAlignment="1" applyProtection="1">
      <alignment vertical="center"/>
    </xf>
    <xf numFmtId="0" fontId="19" fillId="3" borderId="17" xfId="0" applyFont="1" applyFill="1" applyBorder="1" applyAlignment="1" applyProtection="1">
      <alignment vertical="center"/>
    </xf>
    <xf numFmtId="0" fontId="0" fillId="9" borderId="0" xfId="0" applyFill="1" applyBorder="1"/>
    <xf numFmtId="0" fontId="0" fillId="9" borderId="0" xfId="0" applyFill="1" applyBorder="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0" fillId="9" borderId="72" xfId="0" applyNumberFormat="1" applyFont="1" applyFill="1" applyBorder="1" applyAlignment="1">
      <alignment horizontal="center" vertical="top" wrapText="1"/>
    </xf>
    <xf numFmtId="10" fontId="20" fillId="9" borderId="72" xfId="0" applyNumberFormat="1" applyFont="1" applyFill="1" applyBorder="1" applyAlignment="1">
      <alignment vertical="top" wrapText="1"/>
    </xf>
    <xf numFmtId="49" fontId="20" fillId="9" borderId="14" xfId="0" applyNumberFormat="1" applyFont="1" applyFill="1" applyBorder="1" applyAlignment="1">
      <alignment horizontal="center" vertical="top" wrapText="1"/>
    </xf>
    <xf numFmtId="4" fontId="20" fillId="9" borderId="14" xfId="0" applyNumberFormat="1" applyFont="1" applyFill="1" applyBorder="1" applyAlignment="1">
      <alignment vertical="top" wrapText="1"/>
    </xf>
    <xf numFmtId="49" fontId="20" fillId="9" borderId="74" xfId="0" applyNumberFormat="1" applyFont="1" applyFill="1" applyBorder="1" applyAlignment="1">
      <alignment horizontal="center" vertical="top" wrapText="1"/>
    </xf>
    <xf numFmtId="49" fontId="21" fillId="9" borderId="28" xfId="0" applyNumberFormat="1" applyFont="1" applyFill="1" applyBorder="1" applyAlignment="1">
      <alignment horizontal="center" vertical="top" wrapText="1"/>
    </xf>
    <xf numFmtId="10" fontId="21" fillId="9" borderId="28" xfId="0" applyNumberFormat="1" applyFont="1" applyFill="1" applyBorder="1" applyAlignment="1">
      <alignment vertical="top" wrapText="1"/>
    </xf>
    <xf numFmtId="49" fontId="21" fillId="9" borderId="75" xfId="0" applyNumberFormat="1" applyFont="1" applyFill="1" applyBorder="1" applyAlignment="1">
      <alignment horizontal="center" vertical="top" wrapText="1"/>
    </xf>
    <xf numFmtId="168" fontId="21" fillId="9" borderId="75" xfId="0" applyNumberFormat="1" applyFont="1" applyFill="1" applyBorder="1" applyAlignment="1">
      <alignment vertical="top" wrapText="1"/>
    </xf>
    <xf numFmtId="0" fontId="0" fillId="9" borderId="0" xfId="0" applyFill="1" applyBorder="1" applyAlignment="1">
      <alignment vertical="center"/>
    </xf>
    <xf numFmtId="0" fontId="0" fillId="9" borderId="0" xfId="0" applyFill="1" applyBorder="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6"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Border="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2" fillId="0" borderId="15" xfId="0" applyFont="1" applyBorder="1" applyAlignment="1">
      <alignment vertical="center"/>
    </xf>
    <xf numFmtId="0" fontId="1" fillId="9" borderId="1" xfId="0" applyFont="1" applyFill="1" applyBorder="1"/>
    <xf numFmtId="0" fontId="1" fillId="9" borderId="0" xfId="0" applyFont="1" applyFill="1" applyBorder="1"/>
    <xf numFmtId="0" fontId="0" fillId="9" borderId="15" xfId="0" applyFill="1" applyBorder="1"/>
    <xf numFmtId="0" fontId="7" fillId="9" borderId="1" xfId="0" applyFont="1" applyFill="1" applyBorder="1"/>
    <xf numFmtId="0" fontId="7" fillId="9" borderId="0" xfId="0" applyFont="1" applyFill="1" applyBorder="1" applyAlignment="1">
      <alignment wrapText="1"/>
    </xf>
    <xf numFmtId="0" fontId="2" fillId="9" borderId="0" xfId="0" applyFont="1" applyFill="1" applyBorder="1" applyAlignment="1">
      <alignment horizontal="right"/>
    </xf>
    <xf numFmtId="0" fontId="22" fillId="0" borderId="17" xfId="0" applyFont="1" applyBorder="1" applyAlignment="1">
      <alignment horizontal="center" vertical="center"/>
    </xf>
    <xf numFmtId="0" fontId="0" fillId="0" borderId="19" xfId="0" applyBorder="1" applyAlignment="1">
      <alignment horizontal="center"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2" fillId="9" borderId="50" xfId="0" applyFont="1" applyFill="1" applyBorder="1" applyAlignment="1">
      <alignment horizontal="center" vertical="center"/>
    </xf>
    <xf numFmtId="10" fontId="20" fillId="9" borderId="81" xfId="0" applyNumberFormat="1" applyFont="1" applyFill="1" applyBorder="1" applyAlignment="1">
      <alignment vertical="top" wrapText="1"/>
    </xf>
    <xf numFmtId="4" fontId="20" fillId="9" borderId="64" xfId="0" applyNumberFormat="1" applyFont="1" applyFill="1" applyBorder="1" applyAlignment="1">
      <alignment vertical="top" wrapText="1"/>
    </xf>
    <xf numFmtId="10" fontId="21" fillId="9" borderId="82" xfId="0" applyNumberFormat="1" applyFont="1" applyFill="1" applyBorder="1" applyAlignment="1">
      <alignment vertical="top" wrapText="1"/>
    </xf>
    <xf numFmtId="168" fontId="21" fillId="9" borderId="83" xfId="0" applyNumberFormat="1" applyFont="1" applyFill="1" applyBorder="1" applyAlignment="1">
      <alignment vertical="top" wrapText="1"/>
    </xf>
    <xf numFmtId="0" fontId="0" fillId="9" borderId="1" xfId="0" applyFill="1" applyBorder="1" applyAlignment="1">
      <alignment vertical="center"/>
    </xf>
    <xf numFmtId="0" fontId="0" fillId="9" borderId="5" xfId="0" applyFill="1" applyBorder="1" applyAlignment="1">
      <alignment vertical="center"/>
    </xf>
    <xf numFmtId="0" fontId="6" fillId="9" borderId="30" xfId="0" applyFont="1" applyFill="1" applyBorder="1"/>
    <xf numFmtId="0" fontId="22" fillId="0" borderId="53"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0" fontId="0" fillId="9" borderId="12" xfId="0" applyFill="1" applyBorder="1" applyAlignment="1">
      <alignment vertical="center"/>
    </xf>
    <xf numFmtId="4" fontId="6" fillId="0" borderId="0" xfId="5" applyNumberFormat="1" applyFont="1" applyFill="1" applyBorder="1" applyAlignment="1" applyProtection="1">
      <alignment horizontal="center" vertical="center"/>
      <protection locked="0"/>
    </xf>
    <xf numFmtId="0" fontId="2" fillId="3" borderId="16" xfId="0" applyFont="1" applyFill="1" applyBorder="1" applyAlignment="1" applyProtection="1">
      <alignment vertical="center"/>
    </xf>
    <xf numFmtId="0" fontId="2" fillId="3" borderId="26" xfId="0" applyFont="1" applyFill="1" applyBorder="1" applyAlignment="1" applyProtection="1">
      <alignment vertical="center"/>
    </xf>
    <xf numFmtId="0" fontId="2" fillId="3" borderId="17" xfId="0" applyFont="1" applyFill="1" applyBorder="1" applyAlignment="1" applyProtection="1">
      <alignment vertical="center"/>
    </xf>
    <xf numFmtId="0" fontId="2" fillId="3" borderId="11" xfId="0" applyFont="1" applyFill="1" applyBorder="1" applyAlignment="1" applyProtection="1">
      <alignment vertical="center"/>
    </xf>
    <xf numFmtId="0" fontId="2" fillId="3" borderId="15" xfId="0" applyFont="1" applyFill="1" applyBorder="1" applyAlignment="1" applyProtection="1">
      <alignment vertical="center"/>
    </xf>
    <xf numFmtId="0" fontId="2" fillId="3" borderId="18" xfId="0" applyFont="1" applyFill="1" applyBorder="1" applyAlignment="1" applyProtection="1">
      <alignment vertical="center"/>
    </xf>
    <xf numFmtId="0" fontId="2" fillId="3" borderId="27" xfId="0" applyFont="1" applyFill="1" applyBorder="1" applyAlignment="1" applyProtection="1">
      <alignment vertical="center"/>
    </xf>
    <xf numFmtId="0" fontId="2" fillId="3" borderId="19" xfId="0" applyFont="1" applyFill="1" applyBorder="1" applyAlignment="1" applyProtection="1">
      <alignment vertical="center"/>
    </xf>
    <xf numFmtId="0" fontId="14" fillId="8" borderId="31" xfId="0" applyFont="1" applyFill="1" applyBorder="1" applyAlignment="1" applyProtection="1">
      <alignment horizontal="center" vertical="center"/>
      <protection locked="0"/>
    </xf>
    <xf numFmtId="0" fontId="14" fillId="6" borderId="41" xfId="0" applyFont="1" applyFill="1" applyBorder="1" applyAlignment="1" applyProtection="1">
      <alignment horizontal="left" vertical="center"/>
    </xf>
    <xf numFmtId="0" fontId="5" fillId="7" borderId="38" xfId="0" applyFont="1" applyFill="1" applyBorder="1" applyAlignment="1" applyProtection="1">
      <alignment horizontal="center" vertical="center"/>
      <protection locked="0"/>
    </xf>
    <xf numFmtId="0" fontId="5" fillId="7" borderId="31" xfId="0" applyFont="1" applyFill="1" applyBorder="1" applyAlignment="1" applyProtection="1">
      <alignment horizontal="center"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16" fillId="3" borderId="26" xfId="0" applyFont="1" applyFill="1" applyBorder="1" applyAlignment="1" applyProtection="1">
      <alignment horizontal="right" vertical="center"/>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0" fontId="18" fillId="3" borderId="17" xfId="0" applyFont="1" applyFill="1" applyBorder="1" applyAlignment="1" applyProtection="1">
      <alignment vertical="center"/>
    </xf>
    <xf numFmtId="0" fontId="14" fillId="8" borderId="22" xfId="0" applyNumberFormat="1" applyFont="1" applyFill="1" applyBorder="1" applyAlignment="1" applyProtection="1">
      <alignment horizontal="center" vertical="center"/>
      <protection locked="0"/>
    </xf>
    <xf numFmtId="0" fontId="14" fillId="8" borderId="29" xfId="0" applyNumberFormat="1" applyFont="1" applyFill="1" applyBorder="1" applyAlignment="1" applyProtection="1">
      <alignment horizontal="center" vertical="center"/>
      <protection locked="0"/>
    </xf>
    <xf numFmtId="49" fontId="14" fillId="8" borderId="22" xfId="0" applyNumberFormat="1" applyFont="1" applyFill="1" applyBorder="1" applyAlignment="1" applyProtection="1">
      <alignment horizontal="center" vertical="center"/>
      <protection locked="0"/>
    </xf>
    <xf numFmtId="49" fontId="14" fillId="8" borderId="29" xfId="0" applyNumberFormat="1" applyFont="1" applyFill="1" applyBorder="1" applyAlignment="1" applyProtection="1">
      <alignment horizontal="center" vertical="center"/>
      <protection locked="0"/>
    </xf>
    <xf numFmtId="0" fontId="1" fillId="8" borderId="22" xfId="0" applyFont="1" applyFill="1" applyBorder="1" applyAlignment="1" applyProtection="1">
      <alignment horizontal="left" vertical="center" wrapText="1"/>
      <protection locked="0"/>
    </xf>
    <xf numFmtId="0" fontId="1" fillId="8" borderId="23" xfId="0" applyFont="1" applyFill="1" applyBorder="1" applyAlignment="1" applyProtection="1">
      <alignment horizontal="left" vertical="center" wrapText="1"/>
      <protection locked="0"/>
    </xf>
    <xf numFmtId="0" fontId="1" fillId="8" borderId="29" xfId="0" applyFont="1" applyFill="1" applyBorder="1" applyAlignment="1" applyProtection="1">
      <alignment horizontal="left" vertical="center" wrapText="1"/>
      <protection locked="0"/>
    </xf>
    <xf numFmtId="0" fontId="17" fillId="8" borderId="22" xfId="0" applyFont="1" applyFill="1" applyBorder="1" applyAlignment="1" applyProtection="1">
      <alignment horizontal="center" vertical="center"/>
      <protection locked="0"/>
    </xf>
    <xf numFmtId="0" fontId="17" fillId="8" borderId="29" xfId="0" applyFont="1" applyFill="1" applyBorder="1" applyAlignment="1" applyProtection="1">
      <alignment horizontal="center" vertical="center"/>
      <protection locked="0"/>
    </xf>
    <xf numFmtId="4" fontId="18" fillId="6" borderId="22" xfId="0" applyNumberFormat="1" applyFont="1" applyFill="1" applyBorder="1" applyAlignment="1" applyProtection="1">
      <alignment horizontal="right" vertical="center"/>
      <protection locked="0"/>
    </xf>
    <xf numFmtId="4" fontId="18" fillId="6" borderId="23" xfId="0" applyNumberFormat="1" applyFont="1" applyFill="1" applyBorder="1" applyAlignment="1" applyProtection="1">
      <alignment horizontal="right" vertical="center"/>
      <protection locked="0"/>
    </xf>
    <xf numFmtId="4" fontId="18" fillId="6" borderId="29" xfId="0" applyNumberFormat="1" applyFont="1" applyFill="1" applyBorder="1" applyAlignment="1" applyProtection="1">
      <alignment horizontal="right" vertical="center"/>
      <protection locked="0"/>
    </xf>
    <xf numFmtId="4" fontId="26" fillId="0" borderId="22" xfId="5" applyNumberFormat="1" applyFont="1" applyFill="1" applyBorder="1" applyAlignment="1" applyProtection="1">
      <alignment horizontal="right" vertical="center" wrapText="1"/>
      <protection locked="0"/>
    </xf>
    <xf numFmtId="4" fontId="26" fillId="0" borderId="23" xfId="5" applyNumberFormat="1" applyFont="1" applyFill="1" applyBorder="1" applyAlignment="1" applyProtection="1">
      <alignment horizontal="right" vertical="center"/>
      <protection locked="0"/>
    </xf>
    <xf numFmtId="4" fontId="18" fillId="0" borderId="32" xfId="5" applyNumberFormat="1" applyFont="1" applyFill="1" applyBorder="1" applyAlignment="1" applyProtection="1">
      <alignment horizontal="right" vertical="center"/>
    </xf>
    <xf numFmtId="4" fontId="18" fillId="0" borderId="33" xfId="5" applyNumberFormat="1" applyFont="1" applyFill="1" applyBorder="1" applyAlignment="1" applyProtection="1">
      <alignment horizontal="right" vertical="center"/>
    </xf>
    <xf numFmtId="4" fontId="18" fillId="0" borderId="34" xfId="5" applyNumberFormat="1" applyFont="1" applyFill="1" applyBorder="1" applyAlignment="1" applyProtection="1">
      <alignment horizontal="right" vertical="center"/>
    </xf>
    <xf numFmtId="4" fontId="18" fillId="5" borderId="31" xfId="5" applyNumberFormat="1" applyFont="1" applyFill="1" applyBorder="1" applyAlignment="1" applyProtection="1">
      <alignment horizontal="right" vertical="center"/>
    </xf>
    <xf numFmtId="4" fontId="18" fillId="5" borderId="14" xfId="5" applyNumberFormat="1" applyFont="1" applyFill="1" applyBorder="1" applyAlignment="1" applyProtection="1">
      <alignment horizontal="right" vertical="center"/>
    </xf>
    <xf numFmtId="4" fontId="18" fillId="5" borderId="64" xfId="5" applyNumberFormat="1" applyFont="1" applyFill="1" applyBorder="1" applyAlignment="1" applyProtection="1">
      <alignment horizontal="right" vertical="center"/>
    </xf>
    <xf numFmtId="0" fontId="14" fillId="6" borderId="22" xfId="0" applyNumberFormat="1" applyFont="1" applyFill="1" applyBorder="1" applyAlignment="1" applyProtection="1">
      <alignment horizontal="center" vertical="center"/>
      <protection locked="0"/>
    </xf>
    <xf numFmtId="0" fontId="14" fillId="6" borderId="29" xfId="0" applyNumberFormat="1" applyFont="1" applyFill="1" applyBorder="1" applyAlignment="1" applyProtection="1">
      <alignment horizontal="center" vertical="center"/>
      <protection locked="0"/>
    </xf>
    <xf numFmtId="4" fontId="18" fillId="8" borderId="22" xfId="0" applyNumberFormat="1" applyFont="1" applyFill="1" applyBorder="1" applyAlignment="1" applyProtection="1">
      <alignment horizontal="right" vertical="center"/>
      <protection locked="0"/>
    </xf>
    <xf numFmtId="4" fontId="18" fillId="8" borderId="23" xfId="0" applyNumberFormat="1" applyFont="1" applyFill="1" applyBorder="1" applyAlignment="1" applyProtection="1">
      <alignment horizontal="right" vertical="center"/>
      <protection locked="0"/>
    </xf>
    <xf numFmtId="4" fontId="18" fillId="8" borderId="29" xfId="0" applyNumberFormat="1" applyFont="1" applyFill="1" applyBorder="1" applyAlignment="1" applyProtection="1">
      <alignment horizontal="right" vertical="center"/>
      <protection locked="0"/>
    </xf>
    <xf numFmtId="4" fontId="26" fillId="6" borderId="22" xfId="5" applyNumberFormat="1" applyFont="1" applyFill="1" applyBorder="1" applyAlignment="1" applyProtection="1">
      <alignment horizontal="right" vertical="center"/>
      <protection locked="0"/>
    </xf>
    <xf numFmtId="4" fontId="26" fillId="6" borderId="23" xfId="5" applyNumberFormat="1" applyFont="1" applyFill="1" applyBorder="1" applyAlignment="1" applyProtection="1">
      <alignment horizontal="right" vertical="center"/>
      <protection locked="0"/>
    </xf>
    <xf numFmtId="4" fontId="18" fillId="0" borderId="22" xfId="5" applyNumberFormat="1" applyFont="1" applyFill="1" applyBorder="1" applyAlignment="1" applyProtection="1">
      <alignment horizontal="right" vertical="center"/>
    </xf>
    <xf numFmtId="4" fontId="18" fillId="0" borderId="23" xfId="5" applyNumberFormat="1" applyFont="1" applyFill="1" applyBorder="1" applyAlignment="1" applyProtection="1">
      <alignment horizontal="right" vertical="center"/>
    </xf>
    <xf numFmtId="4" fontId="18" fillId="0" borderId="65" xfId="5" applyNumberFormat="1" applyFont="1" applyFill="1" applyBorder="1" applyAlignment="1" applyProtection="1">
      <alignment horizontal="right" vertical="center"/>
    </xf>
    <xf numFmtId="4" fontId="18" fillId="5" borderId="60" xfId="5" applyNumberFormat="1" applyFont="1" applyFill="1" applyBorder="1" applyAlignment="1" applyProtection="1">
      <alignment horizontal="right" vertical="center"/>
    </xf>
    <xf numFmtId="4" fontId="18" fillId="5" borderId="23" xfId="5" applyNumberFormat="1" applyFont="1" applyFill="1" applyBorder="1" applyAlignment="1" applyProtection="1">
      <alignment horizontal="right" vertical="center"/>
    </xf>
    <xf numFmtId="4" fontId="18" fillId="5" borderId="29" xfId="5" applyNumberFormat="1" applyFont="1" applyFill="1" applyBorder="1" applyAlignment="1" applyProtection="1">
      <alignment horizontal="right" vertical="center"/>
    </xf>
    <xf numFmtId="0" fontId="14" fillId="7" borderId="22" xfId="0" applyNumberFormat="1" applyFont="1" applyFill="1" applyBorder="1" applyAlignment="1" applyProtection="1">
      <alignment horizontal="center" vertical="center"/>
      <protection locked="0"/>
    </xf>
    <xf numFmtId="0" fontId="14" fillId="7" borderId="29" xfId="0" applyNumberFormat="1" applyFont="1" applyFill="1" applyBorder="1" applyAlignment="1" applyProtection="1">
      <alignment horizontal="center" vertical="center"/>
      <protection locked="0"/>
    </xf>
    <xf numFmtId="49" fontId="14" fillId="7" borderId="22" xfId="0" applyNumberFormat="1" applyFont="1" applyFill="1" applyBorder="1" applyAlignment="1" applyProtection="1">
      <alignment horizontal="center" vertical="center"/>
      <protection locked="0"/>
    </xf>
    <xf numFmtId="49" fontId="14" fillId="7" borderId="29" xfId="0" applyNumberFormat="1" applyFont="1" applyFill="1" applyBorder="1" applyAlignment="1" applyProtection="1">
      <alignment horizontal="center" vertical="center"/>
      <protection locked="0"/>
    </xf>
    <xf numFmtId="0" fontId="2" fillId="7" borderId="22" xfId="0" applyFont="1" applyFill="1" applyBorder="1" applyAlignment="1" applyProtection="1">
      <alignment horizontal="left" vertical="center" wrapText="1"/>
      <protection locked="0"/>
    </xf>
    <xf numFmtId="0" fontId="2" fillId="7" borderId="23" xfId="0" applyFont="1" applyFill="1" applyBorder="1" applyAlignment="1" applyProtection="1">
      <alignment horizontal="left" vertical="center" wrapText="1"/>
      <protection locked="0"/>
    </xf>
    <xf numFmtId="0" fontId="2" fillId="7" borderId="29" xfId="0" applyFont="1" applyFill="1" applyBorder="1" applyAlignment="1" applyProtection="1">
      <alignment horizontal="left" vertical="center" wrapText="1"/>
      <protection locked="0"/>
    </xf>
    <xf numFmtId="0" fontId="10" fillId="7" borderId="22" xfId="0" applyFont="1" applyFill="1" applyBorder="1" applyAlignment="1" applyProtection="1">
      <alignment horizontal="center" vertical="center"/>
      <protection locked="0"/>
    </xf>
    <xf numFmtId="0" fontId="10" fillId="7" borderId="29" xfId="0" applyFont="1" applyFill="1" applyBorder="1" applyAlignment="1" applyProtection="1">
      <alignment horizontal="center" vertical="center"/>
      <protection locked="0"/>
    </xf>
    <xf numFmtId="4" fontId="18" fillId="7" borderId="22" xfId="0" applyNumberFormat="1" applyFont="1" applyFill="1" applyBorder="1" applyAlignment="1" applyProtection="1">
      <alignment horizontal="right" vertical="center"/>
      <protection locked="0"/>
    </xf>
    <xf numFmtId="4" fontId="18" fillId="7" borderId="23" xfId="0" applyNumberFormat="1" applyFont="1" applyFill="1" applyBorder="1" applyAlignment="1" applyProtection="1">
      <alignment horizontal="right" vertical="center"/>
      <protection locked="0"/>
    </xf>
    <xf numFmtId="4" fontId="18" fillId="7" borderId="29" xfId="0" applyNumberFormat="1" applyFont="1" applyFill="1" applyBorder="1" applyAlignment="1" applyProtection="1">
      <alignment horizontal="right" vertical="center"/>
      <protection locked="0"/>
    </xf>
    <xf numFmtId="4" fontId="26" fillId="7" borderId="22" xfId="5" applyNumberFormat="1" applyFont="1" applyFill="1" applyBorder="1" applyAlignment="1" applyProtection="1">
      <alignment horizontal="right" vertical="center"/>
      <protection locked="0"/>
    </xf>
    <xf numFmtId="4" fontId="26" fillId="7" borderId="23" xfId="5" applyNumberFormat="1" applyFont="1" applyFill="1" applyBorder="1" applyAlignment="1" applyProtection="1">
      <alignment horizontal="right" vertical="center"/>
      <protection locked="0"/>
    </xf>
    <xf numFmtId="4" fontId="26" fillId="7" borderId="29" xfId="5" applyNumberFormat="1" applyFont="1" applyFill="1" applyBorder="1" applyAlignment="1" applyProtection="1">
      <alignment horizontal="right" vertical="center"/>
      <protection locked="0"/>
    </xf>
    <xf numFmtId="4" fontId="18" fillId="7" borderId="32" xfId="5" applyNumberFormat="1" applyFont="1" applyFill="1" applyBorder="1" applyAlignment="1" applyProtection="1">
      <alignment horizontal="right" vertical="center"/>
    </xf>
    <xf numFmtId="4" fontId="18" fillId="7" borderId="33" xfId="5" applyNumberFormat="1" applyFont="1" applyFill="1" applyBorder="1" applyAlignment="1" applyProtection="1">
      <alignment horizontal="right" vertical="center"/>
    </xf>
    <xf numFmtId="4" fontId="18" fillId="7" borderId="34" xfId="5" applyNumberFormat="1" applyFont="1" applyFill="1" applyBorder="1" applyAlignment="1" applyProtection="1">
      <alignment horizontal="right" vertical="center"/>
    </xf>
    <xf numFmtId="4" fontId="18" fillId="7" borderId="31" xfId="5" applyNumberFormat="1" applyFont="1" applyFill="1" applyBorder="1" applyAlignment="1" applyProtection="1">
      <alignment horizontal="right" vertical="center"/>
    </xf>
    <xf numFmtId="4" fontId="18" fillId="7" borderId="14" xfId="5" applyNumberFormat="1" applyFont="1" applyFill="1" applyBorder="1" applyAlignment="1" applyProtection="1">
      <alignment horizontal="right" vertical="center"/>
    </xf>
    <xf numFmtId="4" fontId="16" fillId="7" borderId="14" xfId="5" applyNumberFormat="1" applyFont="1" applyFill="1" applyBorder="1" applyAlignment="1" applyProtection="1">
      <alignment horizontal="right" vertical="center"/>
    </xf>
    <xf numFmtId="4" fontId="16" fillId="7" borderId="64" xfId="5" applyNumberFormat="1" applyFont="1" applyFill="1" applyBorder="1" applyAlignment="1" applyProtection="1">
      <alignment horizontal="right" vertical="center"/>
    </xf>
    <xf numFmtId="4" fontId="19" fillId="8" borderId="22" xfId="0" applyNumberFormat="1" applyFont="1" applyFill="1" applyBorder="1" applyAlignment="1" applyProtection="1">
      <alignment horizontal="right" vertical="center"/>
      <protection locked="0"/>
    </xf>
    <xf numFmtId="4" fontId="19" fillId="8" borderId="23" xfId="0" applyNumberFormat="1" applyFont="1" applyFill="1" applyBorder="1" applyAlignment="1" applyProtection="1">
      <alignment horizontal="right" vertical="center"/>
      <protection locked="0"/>
    </xf>
    <xf numFmtId="4" fontId="19" fillId="8" borderId="29" xfId="0" applyNumberFormat="1" applyFont="1" applyFill="1" applyBorder="1" applyAlignment="1" applyProtection="1">
      <alignment horizontal="right" vertical="center"/>
      <protection locked="0"/>
    </xf>
    <xf numFmtId="4" fontId="27" fillId="0" borderId="22" xfId="0" applyNumberFormat="1" applyFont="1" applyFill="1" applyBorder="1" applyAlignment="1" applyProtection="1">
      <alignment horizontal="right" vertical="center" wrapText="1"/>
      <protection locked="0"/>
    </xf>
    <xf numFmtId="4" fontId="27" fillId="0" borderId="23" xfId="0" applyNumberFormat="1" applyFont="1" applyFill="1" applyBorder="1" applyAlignment="1" applyProtection="1">
      <alignment horizontal="right" vertical="center"/>
      <protection locked="0"/>
    </xf>
    <xf numFmtId="4" fontId="27" fillId="0" borderId="29" xfId="0" applyNumberFormat="1" applyFont="1" applyFill="1" applyBorder="1" applyAlignment="1" applyProtection="1">
      <alignment horizontal="right" vertical="center"/>
      <protection locked="0"/>
    </xf>
    <xf numFmtId="4" fontId="19" fillId="0" borderId="32" xfId="5" applyNumberFormat="1" applyFont="1" applyFill="1" applyBorder="1" applyAlignment="1" applyProtection="1">
      <alignment horizontal="right" vertical="center"/>
    </xf>
    <xf numFmtId="4" fontId="19" fillId="0" borderId="33" xfId="5" applyNumberFormat="1" applyFont="1" applyFill="1" applyBorder="1" applyAlignment="1" applyProtection="1">
      <alignment horizontal="right" vertical="center"/>
    </xf>
    <xf numFmtId="4" fontId="19" fillId="0" borderId="34" xfId="5" applyNumberFormat="1" applyFont="1" applyFill="1" applyBorder="1" applyAlignment="1" applyProtection="1">
      <alignment horizontal="right" vertical="center"/>
    </xf>
    <xf numFmtId="4" fontId="19" fillId="5" borderId="31" xfId="5" applyNumberFormat="1" applyFont="1" applyFill="1" applyBorder="1" applyAlignment="1" applyProtection="1">
      <alignment horizontal="right" vertical="center"/>
    </xf>
    <xf numFmtId="4" fontId="19" fillId="5" borderId="14" xfId="5" applyNumberFormat="1" applyFont="1" applyFill="1" applyBorder="1" applyAlignment="1" applyProtection="1">
      <alignment horizontal="right" vertical="center"/>
    </xf>
    <xf numFmtId="4" fontId="19" fillId="5" borderId="64" xfId="5" applyNumberFormat="1" applyFont="1" applyFill="1" applyBorder="1" applyAlignment="1" applyProtection="1">
      <alignment horizontal="right" vertical="center"/>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165" fontId="6" fillId="0" borderId="0" xfId="5"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9" fontId="18" fillId="8" borderId="22" xfId="0" applyNumberFormat="1" applyFont="1" applyFill="1" applyBorder="1" applyAlignment="1" applyProtection="1">
      <alignment horizontal="center" vertical="center"/>
      <protection locked="0"/>
    </xf>
    <xf numFmtId="49" fontId="18" fillId="8" borderId="29" xfId="0" applyNumberFormat="1" applyFont="1" applyFill="1" applyBorder="1" applyAlignment="1" applyProtection="1">
      <alignment horizontal="center" vertical="center"/>
      <protection locked="0"/>
    </xf>
    <xf numFmtId="0" fontId="13" fillId="4" borderId="41" xfId="0" applyFont="1" applyFill="1" applyBorder="1" applyAlignment="1" applyProtection="1">
      <alignment horizontal="left" vertical="center"/>
      <protection locked="0"/>
    </xf>
    <xf numFmtId="0" fontId="13" fillId="4" borderId="19"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166" fontId="13" fillId="4" borderId="18" xfId="0" applyNumberFormat="1" applyFont="1" applyFill="1" applyBorder="1" applyAlignment="1" applyProtection="1">
      <alignment horizontal="left" vertical="center"/>
      <protection locked="0"/>
    </xf>
    <xf numFmtId="166" fontId="13" fillId="4" borderId="19" xfId="0" applyNumberFormat="1" applyFont="1" applyFill="1" applyBorder="1" applyAlignment="1" applyProtection="1">
      <alignment horizontal="left" vertical="center"/>
      <protection locked="0"/>
    </xf>
    <xf numFmtId="166" fontId="13" fillId="4" borderId="27" xfId="0" applyNumberFormat="1" applyFont="1" applyFill="1" applyBorder="1" applyAlignment="1" applyProtection="1">
      <alignment horizontal="left" vertical="center"/>
      <protection locked="0"/>
    </xf>
    <xf numFmtId="166" fontId="16" fillId="7" borderId="18" xfId="0" applyNumberFormat="1" applyFont="1" applyFill="1" applyBorder="1" applyAlignment="1" applyProtection="1">
      <alignment horizontal="left" vertical="center"/>
      <protection locked="0"/>
    </xf>
    <xf numFmtId="166" fontId="16" fillId="7" borderId="19" xfId="0" applyNumberFormat="1" applyFont="1" applyFill="1" applyBorder="1" applyAlignment="1" applyProtection="1">
      <alignment horizontal="left" vertical="center"/>
      <protection locked="0"/>
    </xf>
    <xf numFmtId="166" fontId="16" fillId="7" borderId="57" xfId="0" applyNumberFormat="1" applyFont="1" applyFill="1" applyBorder="1" applyAlignment="1" applyProtection="1">
      <alignment horizontal="left" vertical="center"/>
      <protection locked="0"/>
    </xf>
    <xf numFmtId="0" fontId="5" fillId="3" borderId="16" xfId="0" applyFont="1" applyFill="1" applyBorder="1" applyAlignment="1" applyProtection="1">
      <alignment horizontal="center" vertical="center"/>
    </xf>
    <xf numFmtId="0" fontId="5" fillId="3" borderId="17"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5" fillId="3" borderId="19" xfId="0" applyFont="1" applyFill="1" applyBorder="1" applyAlignment="1" applyProtection="1">
      <alignment horizontal="center" vertical="center"/>
    </xf>
    <xf numFmtId="0" fontId="16" fillId="3" borderId="43" xfId="0" applyFont="1" applyFill="1" applyBorder="1" applyAlignment="1" applyProtection="1">
      <alignment horizontal="right" vertical="center"/>
    </xf>
    <xf numFmtId="0" fontId="16" fillId="3" borderId="17" xfId="0" applyFont="1" applyFill="1" applyBorder="1" applyAlignment="1" applyProtection="1">
      <alignment horizontal="right" vertical="center"/>
    </xf>
    <xf numFmtId="0" fontId="16" fillId="3" borderId="26" xfId="0" applyFont="1" applyFill="1" applyBorder="1" applyAlignment="1" applyProtection="1">
      <alignment horizontal="right" vertical="center"/>
    </xf>
    <xf numFmtId="0" fontId="16" fillId="3" borderId="44" xfId="0" applyFont="1" applyFill="1" applyBorder="1" applyAlignment="1" applyProtection="1">
      <alignment horizontal="right" vertical="center"/>
    </xf>
    <xf numFmtId="0" fontId="16" fillId="3" borderId="19" xfId="0" applyFont="1" applyFill="1" applyBorder="1" applyAlignment="1" applyProtection="1">
      <alignment horizontal="right" vertical="center"/>
    </xf>
    <xf numFmtId="0" fontId="16" fillId="3" borderId="27" xfId="0" applyFont="1" applyFill="1" applyBorder="1" applyAlignment="1" applyProtection="1">
      <alignment horizontal="right" vertical="center"/>
    </xf>
    <xf numFmtId="10" fontId="16" fillId="5" borderId="16" xfId="3" applyNumberFormat="1" applyFont="1" applyFill="1" applyBorder="1" applyAlignment="1" applyProtection="1">
      <alignment horizontal="center" vertical="center"/>
    </xf>
    <xf numFmtId="10" fontId="16" fillId="5" borderId="17" xfId="3" applyNumberFormat="1" applyFont="1" applyFill="1" applyBorder="1" applyAlignment="1" applyProtection="1">
      <alignment horizontal="center" vertical="center"/>
    </xf>
    <xf numFmtId="10" fontId="16" fillId="5" borderId="58" xfId="3" applyNumberFormat="1" applyFont="1" applyFill="1" applyBorder="1" applyAlignment="1" applyProtection="1">
      <alignment horizontal="center" vertical="center"/>
    </xf>
    <xf numFmtId="10" fontId="16" fillId="5" borderId="18" xfId="3" applyNumberFormat="1" applyFont="1" applyFill="1" applyBorder="1" applyAlignment="1" applyProtection="1">
      <alignment horizontal="center" vertical="center"/>
    </xf>
    <xf numFmtId="10" fontId="16" fillId="5" borderId="19" xfId="3" applyNumberFormat="1" applyFont="1" applyFill="1" applyBorder="1" applyAlignment="1" applyProtection="1">
      <alignment horizontal="center" vertical="center"/>
    </xf>
    <xf numFmtId="10" fontId="16" fillId="5" borderId="57" xfId="3" applyNumberFormat="1" applyFont="1" applyFill="1" applyBorder="1" applyAlignment="1" applyProtection="1">
      <alignment horizontal="center" vertical="center"/>
    </xf>
    <xf numFmtId="10" fontId="6" fillId="6" borderId="21" xfId="0" applyNumberFormat="1" applyFont="1" applyFill="1" applyBorder="1" applyAlignment="1" applyProtection="1">
      <alignment horizontal="center" vertical="center"/>
    </xf>
    <xf numFmtId="0" fontId="2" fillId="3" borderId="56" xfId="0" applyFont="1" applyFill="1" applyBorder="1" applyAlignment="1" applyProtection="1">
      <alignment horizontal="center" vertical="center" textRotation="90"/>
    </xf>
    <xf numFmtId="0" fontId="2" fillId="3" borderId="62" xfId="0" applyFont="1" applyFill="1" applyBorder="1" applyAlignment="1" applyProtection="1">
      <alignment horizontal="center" vertical="center" textRotation="90"/>
    </xf>
    <xf numFmtId="0" fontId="2" fillId="3" borderId="63" xfId="0" applyFont="1" applyFill="1" applyBorder="1" applyAlignment="1" applyProtection="1">
      <alignment horizontal="center" vertical="center" textRotation="90"/>
    </xf>
    <xf numFmtId="0" fontId="2" fillId="3" borderId="16" xfId="0" applyFont="1" applyFill="1" applyBorder="1" applyAlignment="1" applyProtection="1">
      <alignment horizontal="center" vertical="center"/>
    </xf>
    <xf numFmtId="0" fontId="2" fillId="3" borderId="17" xfId="0" applyFont="1" applyFill="1" applyBorder="1" applyAlignment="1" applyProtection="1">
      <alignment horizontal="center" vertical="center"/>
    </xf>
    <xf numFmtId="0" fontId="2" fillId="3" borderId="26" xfId="0" applyFont="1" applyFill="1" applyBorder="1" applyAlignment="1" applyProtection="1">
      <alignment horizontal="center" vertical="center"/>
    </xf>
    <xf numFmtId="0" fontId="2" fillId="3" borderId="11" xfId="0" applyFont="1" applyFill="1" applyBorder="1" applyAlignment="1" applyProtection="1">
      <alignment horizontal="center" vertical="center"/>
    </xf>
    <xf numFmtId="0" fontId="2" fillId="3" borderId="0"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18" xfId="0" applyFont="1" applyFill="1" applyBorder="1" applyAlignment="1" applyProtection="1">
      <alignment horizontal="center" vertical="center"/>
    </xf>
    <xf numFmtId="0" fontId="2" fillId="3" borderId="19" xfId="0" applyFont="1" applyFill="1" applyBorder="1" applyAlignment="1" applyProtection="1">
      <alignment horizontal="center" vertical="center"/>
    </xf>
    <xf numFmtId="0" fontId="2" fillId="3" borderId="27" xfId="0" applyFont="1" applyFill="1" applyBorder="1" applyAlignment="1" applyProtection="1">
      <alignment horizontal="center" vertical="center"/>
    </xf>
    <xf numFmtId="167" fontId="2" fillId="3" borderId="16" xfId="0" applyNumberFormat="1" applyFont="1" applyFill="1" applyBorder="1" applyAlignment="1" applyProtection="1">
      <alignment horizontal="center" vertical="center"/>
    </xf>
    <xf numFmtId="167" fontId="2" fillId="3" borderId="17" xfId="0" applyNumberFormat="1" applyFont="1" applyFill="1" applyBorder="1" applyAlignment="1" applyProtection="1">
      <alignment horizontal="center" vertical="center"/>
    </xf>
    <xf numFmtId="167" fontId="2" fillId="3" borderId="26" xfId="0" applyNumberFormat="1" applyFont="1" applyFill="1" applyBorder="1" applyAlignment="1" applyProtection="1">
      <alignment horizontal="center" vertical="center"/>
    </xf>
    <xf numFmtId="167" fontId="2" fillId="3" borderId="11" xfId="0" applyNumberFormat="1" applyFont="1" applyFill="1" applyBorder="1" applyAlignment="1" applyProtection="1">
      <alignment horizontal="center" vertical="center"/>
    </xf>
    <xf numFmtId="167" fontId="2" fillId="3" borderId="0" xfId="0" applyNumberFormat="1" applyFont="1" applyFill="1" applyBorder="1" applyAlignment="1" applyProtection="1">
      <alignment horizontal="center" vertical="center"/>
    </xf>
    <xf numFmtId="167" fontId="2" fillId="3" borderId="15" xfId="0" applyNumberFormat="1" applyFont="1" applyFill="1" applyBorder="1" applyAlignment="1" applyProtection="1">
      <alignment horizontal="center" vertical="center"/>
    </xf>
    <xf numFmtId="167" fontId="2" fillId="3" borderId="18" xfId="0" applyNumberFormat="1" applyFont="1" applyFill="1" applyBorder="1" applyAlignment="1" applyProtection="1">
      <alignment horizontal="center" vertical="center"/>
    </xf>
    <xf numFmtId="167" fontId="2" fillId="3" borderId="19" xfId="0" applyNumberFormat="1" applyFont="1" applyFill="1" applyBorder="1" applyAlignment="1" applyProtection="1">
      <alignment horizontal="center" vertical="center"/>
    </xf>
    <xf numFmtId="167" fontId="2" fillId="3" borderId="27" xfId="0" applyNumberFormat="1"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2" fillId="3" borderId="2" xfId="0" applyFont="1" applyFill="1" applyBorder="1" applyAlignment="1" applyProtection="1">
      <alignment horizontal="center" vertical="center"/>
    </xf>
    <xf numFmtId="0" fontId="2" fillId="3" borderId="3" xfId="0" applyFont="1" applyFill="1" applyBorder="1" applyAlignment="1" applyProtection="1">
      <alignment horizontal="center" vertical="center"/>
    </xf>
    <xf numFmtId="0" fontId="18" fillId="3" borderId="49" xfId="0" applyFont="1" applyFill="1" applyBorder="1" applyAlignment="1" applyProtection="1">
      <alignment horizontal="center" vertical="center"/>
    </xf>
    <xf numFmtId="0" fontId="18" fillId="3" borderId="17" xfId="0" applyFont="1" applyFill="1" applyBorder="1" applyAlignment="1" applyProtection="1">
      <alignment horizontal="center" vertical="center"/>
    </xf>
    <xf numFmtId="0" fontId="18" fillId="3" borderId="26" xfId="0" applyFont="1" applyFill="1" applyBorder="1" applyAlignment="1" applyProtection="1">
      <alignment horizontal="center" vertical="center"/>
    </xf>
    <xf numFmtId="0" fontId="18" fillId="3" borderId="41" xfId="0" applyFont="1" applyFill="1" applyBorder="1" applyAlignment="1" applyProtection="1">
      <alignment horizontal="center" vertical="center"/>
    </xf>
    <xf numFmtId="0" fontId="18" fillId="3" borderId="19" xfId="0" applyFont="1" applyFill="1" applyBorder="1" applyAlignment="1" applyProtection="1">
      <alignment horizontal="center" vertical="center"/>
    </xf>
    <xf numFmtId="0" fontId="18" fillId="3" borderId="27" xfId="0" applyFont="1" applyFill="1" applyBorder="1" applyAlignment="1" applyProtection="1">
      <alignment horizontal="center" vertical="center"/>
    </xf>
    <xf numFmtId="0" fontId="6" fillId="0" borderId="9" xfId="0" applyFont="1" applyBorder="1" applyAlignment="1" applyProtection="1">
      <alignment horizontal="center" vertical="center"/>
    </xf>
    <xf numFmtId="0" fontId="2" fillId="3" borderId="4" xfId="0" applyFont="1" applyFill="1" applyBorder="1" applyAlignment="1" applyProtection="1">
      <alignment horizontal="center" vertical="center"/>
    </xf>
    <xf numFmtId="0" fontId="2" fillId="3" borderId="41" xfId="0" applyFont="1" applyFill="1" applyBorder="1" applyAlignment="1" applyProtection="1">
      <alignment horizontal="center" vertical="center"/>
    </xf>
    <xf numFmtId="0" fontId="2" fillId="3" borderId="57" xfId="0" applyFont="1" applyFill="1" applyBorder="1" applyAlignment="1" applyProtection="1">
      <alignment horizontal="center" vertical="center"/>
    </xf>
    <xf numFmtId="10" fontId="6" fillId="6" borderId="24" xfId="0" applyNumberFormat="1" applyFont="1" applyFill="1" applyBorder="1" applyAlignment="1" applyProtection="1">
      <alignment horizontal="center" vertical="center"/>
    </xf>
    <xf numFmtId="10" fontId="6" fillId="6" borderId="25" xfId="0" applyNumberFormat="1" applyFont="1" applyFill="1" applyBorder="1" applyAlignment="1" applyProtection="1">
      <alignment horizontal="center" vertical="center"/>
    </xf>
    <xf numFmtId="10" fontId="6" fillId="6" borderId="42" xfId="0" applyNumberFormat="1" applyFont="1" applyFill="1" applyBorder="1" applyAlignment="1" applyProtection="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8" fillId="2" borderId="1" xfId="0"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horizontal="right" vertical="center"/>
    </xf>
    <xf numFmtId="0" fontId="8" fillId="2" borderId="5" xfId="0" applyFont="1" applyFill="1" applyBorder="1" applyAlignment="1" applyProtection="1">
      <alignment horizontal="right" vertical="center"/>
    </xf>
    <xf numFmtId="0" fontId="16" fillId="4" borderId="41" xfId="0" applyFont="1" applyFill="1" applyBorder="1" applyAlignment="1" applyProtection="1">
      <alignment horizontal="left" vertical="center"/>
      <protection locked="0"/>
    </xf>
    <xf numFmtId="0" fontId="16" fillId="4" borderId="19" xfId="0" applyFont="1" applyFill="1" applyBorder="1" applyAlignment="1" applyProtection="1">
      <alignment horizontal="left" vertical="center"/>
      <protection locked="0"/>
    </xf>
    <xf numFmtId="0" fontId="16"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7" xfId="0" applyFont="1" applyFill="1" applyBorder="1" applyAlignment="1" applyProtection="1">
      <alignment horizontal="center" vertical="center"/>
      <protection locked="0"/>
    </xf>
    <xf numFmtId="0" fontId="16" fillId="4" borderId="41" xfId="0" applyFont="1" applyFill="1" applyBorder="1" applyAlignment="1" applyProtection="1">
      <alignment horizontal="left" vertical="center" wrapText="1"/>
      <protection locked="0"/>
    </xf>
    <xf numFmtId="0" fontId="16" fillId="4" borderId="19" xfId="0" applyFont="1" applyFill="1" applyBorder="1" applyAlignment="1" applyProtection="1">
      <alignment horizontal="left" vertical="center" wrapText="1"/>
      <protection locked="0"/>
    </xf>
    <xf numFmtId="0" fontId="16" fillId="4" borderId="27" xfId="0" applyFont="1" applyFill="1" applyBorder="1" applyAlignment="1" applyProtection="1">
      <alignment horizontal="left" vertical="center" wrapText="1"/>
      <protection locked="0"/>
    </xf>
    <xf numFmtId="0" fontId="16" fillId="4" borderId="18" xfId="0" applyFont="1" applyFill="1" applyBorder="1" applyAlignment="1" applyProtection="1">
      <alignment horizontal="left" vertical="center"/>
      <protection locked="0"/>
    </xf>
    <xf numFmtId="0" fontId="16" fillId="4" borderId="18" xfId="0" applyFont="1" applyFill="1" applyBorder="1" applyAlignment="1" applyProtection="1">
      <alignment horizontal="center" vertical="center"/>
      <protection locked="0"/>
    </xf>
    <xf numFmtId="0" fontId="16" fillId="4" borderId="57" xfId="0" applyFont="1" applyFill="1" applyBorder="1" applyAlignment="1" applyProtection="1">
      <alignment horizontal="center" vertical="center"/>
      <protection locked="0"/>
    </xf>
    <xf numFmtId="0" fontId="14" fillId="0" borderId="17" xfId="0" applyFont="1" applyBorder="1" applyAlignment="1" applyProtection="1">
      <alignment horizontal="left" vertical="center" wrapText="1"/>
    </xf>
    <xf numFmtId="0" fontId="14" fillId="0" borderId="58" xfId="0" applyFont="1" applyBorder="1" applyAlignment="1" applyProtection="1">
      <alignment horizontal="left" vertical="center" wrapText="1"/>
    </xf>
    <xf numFmtId="0" fontId="14" fillId="0" borderId="0" xfId="0" applyFont="1" applyBorder="1" applyAlignment="1" applyProtection="1">
      <alignment horizontal="left" vertical="center" wrapText="1"/>
    </xf>
    <xf numFmtId="0" fontId="14" fillId="0" borderId="5" xfId="0" applyFont="1" applyBorder="1" applyAlignment="1" applyProtection="1">
      <alignment horizontal="left" vertical="center" wrapText="1"/>
    </xf>
    <xf numFmtId="0" fontId="14" fillId="0" borderId="19" xfId="0" applyFont="1" applyBorder="1" applyAlignment="1" applyProtection="1">
      <alignment horizontal="left" vertical="center" wrapText="1"/>
    </xf>
    <xf numFmtId="0" fontId="14" fillId="0" borderId="57" xfId="0" applyFont="1" applyBorder="1" applyAlignment="1" applyProtection="1">
      <alignment horizontal="left" vertical="center" wrapText="1"/>
    </xf>
    <xf numFmtId="10" fontId="6" fillId="6" borderId="23" xfId="0" applyNumberFormat="1" applyFont="1" applyFill="1" applyBorder="1" applyAlignment="1" applyProtection="1">
      <alignment horizontal="center" vertical="center"/>
    </xf>
    <xf numFmtId="10" fontId="6" fillId="6" borderId="29" xfId="0" applyNumberFormat="1" applyFont="1" applyFill="1" applyBorder="1" applyAlignment="1" applyProtection="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39" xfId="0" applyNumberFormat="1" applyFont="1" applyFill="1" applyBorder="1" applyAlignment="1" applyProtection="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0" fontId="14" fillId="8" borderId="22" xfId="0" applyFont="1" applyFill="1" applyBorder="1" applyAlignment="1" applyProtection="1">
      <alignment horizontal="left" vertical="center" wrapText="1"/>
      <protection locked="0"/>
    </xf>
    <xf numFmtId="0" fontId="14" fillId="8" borderId="23" xfId="0" applyFont="1" applyFill="1" applyBorder="1" applyAlignment="1" applyProtection="1">
      <alignment horizontal="left" vertical="center" wrapText="1"/>
      <protection locked="0"/>
    </xf>
    <xf numFmtId="0" fontId="14" fillId="8" borderId="29" xfId="0" applyFont="1" applyFill="1" applyBorder="1" applyAlignment="1" applyProtection="1">
      <alignment horizontal="left" vertical="center" wrapText="1"/>
      <protection locked="0"/>
    </xf>
    <xf numFmtId="4" fontId="17" fillId="7" borderId="38" xfId="5" applyNumberFormat="1" applyFont="1" applyFill="1" applyBorder="1" applyAlignment="1" applyProtection="1">
      <alignment horizontal="right" vertical="center"/>
    </xf>
    <xf numFmtId="4" fontId="17" fillId="7" borderId="28" xfId="5" applyNumberFormat="1" applyFont="1" applyFill="1" applyBorder="1" applyAlignment="1" applyProtection="1">
      <alignment horizontal="right" vertical="center"/>
    </xf>
    <xf numFmtId="4" fontId="13" fillId="7" borderId="22" xfId="5" applyNumberFormat="1" applyFont="1" applyFill="1" applyBorder="1" applyAlignment="1" applyProtection="1">
      <alignment horizontal="right" vertical="center"/>
    </xf>
    <xf numFmtId="4" fontId="13" fillId="7" borderId="23" xfId="5" applyNumberFormat="1" applyFont="1" applyFill="1" applyBorder="1" applyAlignment="1" applyProtection="1">
      <alignment horizontal="right" vertical="center"/>
    </xf>
    <xf numFmtId="4" fontId="13" fillId="7" borderId="65" xfId="5" applyNumberFormat="1" applyFont="1" applyFill="1" applyBorder="1" applyAlignment="1" applyProtection="1">
      <alignment horizontal="right" vertical="center"/>
    </xf>
    <xf numFmtId="4" fontId="1" fillId="8" borderId="22" xfId="0" applyNumberFormat="1" applyFont="1" applyFill="1" applyBorder="1" applyAlignment="1" applyProtection="1">
      <alignment horizontal="left" vertical="center" wrapText="1"/>
      <protection locked="0"/>
    </xf>
    <xf numFmtId="0" fontId="14" fillId="8" borderId="22" xfId="0" applyFont="1" applyFill="1" applyBorder="1" applyAlignment="1" applyProtection="1">
      <alignment horizontal="center" vertical="center"/>
      <protection locked="0"/>
    </xf>
    <xf numFmtId="0" fontId="14" fillId="8" borderId="29" xfId="0" applyFont="1" applyFill="1" applyBorder="1" applyAlignment="1" applyProtection="1">
      <alignment horizontal="center" vertical="center"/>
      <protection locked="0"/>
    </xf>
    <xf numFmtId="4" fontId="23" fillId="7" borderId="35" xfId="5" applyNumberFormat="1" applyFont="1" applyFill="1" applyBorder="1" applyAlignment="1" applyProtection="1">
      <alignment horizontal="right" vertical="center"/>
      <protection locked="0"/>
    </xf>
    <xf numFmtId="4" fontId="23" fillId="7" borderId="36" xfId="5" applyNumberFormat="1" applyFont="1" applyFill="1" applyBorder="1" applyAlignment="1" applyProtection="1">
      <alignment horizontal="right" vertical="center"/>
      <protection locked="0"/>
    </xf>
    <xf numFmtId="4" fontId="23" fillId="7" borderId="40" xfId="5" applyNumberFormat="1" applyFont="1" applyFill="1" applyBorder="1" applyAlignment="1" applyProtection="1">
      <alignment horizontal="right" vertical="center"/>
      <protection locked="0"/>
    </xf>
    <xf numFmtId="4" fontId="17" fillId="7" borderId="35" xfId="5" applyNumberFormat="1" applyFont="1" applyFill="1" applyBorder="1" applyAlignment="1" applyProtection="1">
      <alignment horizontal="right" vertical="center"/>
    </xf>
    <xf numFmtId="4" fontId="17" fillId="7" borderId="36" xfId="5" applyNumberFormat="1" applyFont="1" applyFill="1" applyBorder="1" applyAlignment="1" applyProtection="1">
      <alignment horizontal="right" vertical="center"/>
    </xf>
    <xf numFmtId="4" fontId="17" fillId="7" borderId="37" xfId="5" applyNumberFormat="1" applyFont="1" applyFill="1" applyBorder="1" applyAlignment="1" applyProtection="1">
      <alignment horizontal="right" vertical="center"/>
    </xf>
    <xf numFmtId="49" fontId="14" fillId="7" borderId="20" xfId="0" applyNumberFormat="1" applyFont="1" applyFill="1" applyBorder="1" applyAlignment="1" applyProtection="1">
      <alignment horizontal="center" vertical="center"/>
      <protection locked="0"/>
    </xf>
    <xf numFmtId="49" fontId="14" fillId="7" borderId="39" xfId="0" applyNumberFormat="1" applyFont="1" applyFill="1" applyBorder="1" applyAlignment="1" applyProtection="1">
      <alignment horizontal="center" vertical="center"/>
      <protection locked="0"/>
    </xf>
    <xf numFmtId="4" fontId="2" fillId="7" borderId="20" xfId="0" applyNumberFormat="1" applyFont="1" applyFill="1" applyBorder="1" applyAlignment="1" applyProtection="1">
      <alignment horizontal="left" vertical="center" wrapText="1"/>
      <protection locked="0"/>
    </xf>
    <xf numFmtId="0" fontId="2" fillId="7" borderId="21" xfId="0" applyFont="1" applyFill="1" applyBorder="1" applyAlignment="1" applyProtection="1">
      <alignment horizontal="left" vertical="center" wrapText="1"/>
      <protection locked="0"/>
    </xf>
    <xf numFmtId="0" fontId="2" fillId="7" borderId="39" xfId="0" applyFont="1" applyFill="1" applyBorder="1" applyAlignment="1" applyProtection="1">
      <alignment horizontal="left" vertical="center" wrapText="1"/>
      <protection locked="0"/>
    </xf>
    <xf numFmtId="0" fontId="10" fillId="7" borderId="20" xfId="0" applyFont="1" applyFill="1" applyBorder="1" applyAlignment="1" applyProtection="1">
      <alignment horizontal="center" vertical="center"/>
      <protection locked="0"/>
    </xf>
    <xf numFmtId="0" fontId="10" fillId="7" borderId="39" xfId="0" applyFont="1" applyFill="1" applyBorder="1" applyAlignment="1" applyProtection="1">
      <alignment horizontal="center" vertical="center"/>
      <protection locked="0"/>
    </xf>
    <xf numFmtId="4" fontId="17" fillId="7" borderId="22" xfId="0" applyNumberFormat="1" applyFont="1" applyFill="1" applyBorder="1" applyAlignment="1" applyProtection="1">
      <alignment horizontal="right" vertical="center"/>
      <protection locked="0"/>
    </xf>
    <xf numFmtId="4" fontId="17" fillId="7" borderId="23" xfId="0" applyNumberFormat="1" applyFont="1" applyFill="1" applyBorder="1" applyAlignment="1" applyProtection="1">
      <alignment horizontal="right" vertical="center"/>
      <protection locked="0"/>
    </xf>
    <xf numFmtId="4" fontId="17" fillId="7" borderId="29" xfId="0" applyNumberFormat="1" applyFont="1" applyFill="1" applyBorder="1" applyAlignment="1" applyProtection="1">
      <alignment horizontal="right" vertical="center"/>
      <protection locked="0"/>
    </xf>
    <xf numFmtId="165" fontId="16" fillId="3" borderId="26" xfId="5" applyFont="1" applyFill="1" applyBorder="1" applyAlignment="1" applyProtection="1">
      <alignment horizontal="right" vertical="center"/>
    </xf>
    <xf numFmtId="165" fontId="16" fillId="3" borderId="13" xfId="5" applyFont="1" applyFill="1" applyBorder="1" applyAlignment="1" applyProtection="1">
      <alignment horizontal="right" vertical="center"/>
    </xf>
    <xf numFmtId="4" fontId="26" fillId="0" borderId="22" xfId="5" applyNumberFormat="1" applyFont="1" applyFill="1" applyBorder="1" applyAlignment="1" applyProtection="1">
      <alignment horizontal="right" vertical="center"/>
      <protection locked="0"/>
    </xf>
    <xf numFmtId="4" fontId="26" fillId="0" borderId="29" xfId="5" applyNumberFormat="1" applyFont="1" applyFill="1" applyBorder="1" applyAlignment="1" applyProtection="1">
      <alignment horizontal="right" vertical="center"/>
      <protection locked="0"/>
    </xf>
    <xf numFmtId="0" fontId="10" fillId="8" borderId="22" xfId="0" applyNumberFormat="1" applyFont="1" applyFill="1" applyBorder="1" applyAlignment="1" applyProtection="1">
      <alignment horizontal="center" vertical="center"/>
      <protection locked="0"/>
    </xf>
    <xf numFmtId="0" fontId="10" fillId="8" borderId="29" xfId="0" applyNumberFormat="1" applyFont="1" applyFill="1" applyBorder="1" applyAlignment="1" applyProtection="1">
      <alignment horizontal="center" vertical="center"/>
      <protection locked="0"/>
    </xf>
    <xf numFmtId="49" fontId="6" fillId="8" borderId="22" xfId="0" applyNumberFormat="1" applyFont="1" applyFill="1" applyBorder="1" applyAlignment="1" applyProtection="1">
      <alignment horizontal="center" vertical="center"/>
      <protection locked="0"/>
    </xf>
    <xf numFmtId="49" fontId="10" fillId="8" borderId="29" xfId="0" applyNumberFormat="1" applyFont="1" applyFill="1" applyBorder="1" applyAlignment="1" applyProtection="1">
      <alignment horizontal="center" vertical="center"/>
      <protection locked="0"/>
    </xf>
    <xf numFmtId="0" fontId="7" fillId="8" borderId="22" xfId="0" applyFont="1" applyFill="1" applyBorder="1" applyAlignment="1" applyProtection="1">
      <alignment horizontal="right" vertical="center" wrapText="1"/>
      <protection locked="0"/>
    </xf>
    <xf numFmtId="0" fontId="7" fillId="8" borderId="23" xfId="0" applyFont="1" applyFill="1" applyBorder="1" applyAlignment="1" applyProtection="1">
      <alignment horizontal="right" vertical="center" wrapText="1"/>
      <protection locked="0"/>
    </xf>
    <xf numFmtId="0" fontId="7" fillId="8" borderId="29" xfId="0" applyFont="1" applyFill="1" applyBorder="1" applyAlignment="1" applyProtection="1">
      <alignment horizontal="right" vertical="center" wrapText="1"/>
      <protection locked="0"/>
    </xf>
    <xf numFmtId="0" fontId="18" fillId="8" borderId="22" xfId="0" applyFont="1" applyFill="1" applyBorder="1" applyAlignment="1" applyProtection="1">
      <alignment horizontal="right" vertical="center"/>
      <protection locked="0"/>
    </xf>
    <xf numFmtId="0" fontId="18" fillId="8" borderId="23" xfId="0" applyFont="1" applyFill="1" applyBorder="1" applyAlignment="1" applyProtection="1">
      <alignment horizontal="right" vertical="center"/>
      <protection locked="0"/>
    </xf>
    <xf numFmtId="0" fontId="18" fillId="8" borderId="29" xfId="0" applyFont="1" applyFill="1" applyBorder="1" applyAlignment="1" applyProtection="1">
      <alignment horizontal="right" vertical="center"/>
      <protection locked="0"/>
    </xf>
    <xf numFmtId="165" fontId="26" fillId="0" borderId="22" xfId="5" applyFont="1" applyFill="1" applyBorder="1" applyAlignment="1" applyProtection="1">
      <alignment horizontal="right" vertical="center"/>
      <protection locked="0"/>
    </xf>
    <xf numFmtId="165" fontId="26" fillId="0" borderId="23" xfId="5" applyFont="1" applyFill="1" applyBorder="1" applyAlignment="1" applyProtection="1">
      <alignment horizontal="right" vertical="center"/>
      <protection locked="0"/>
    </xf>
    <xf numFmtId="165" fontId="26" fillId="0" borderId="29" xfId="5" applyFont="1" applyFill="1" applyBorder="1" applyAlignment="1" applyProtection="1">
      <alignment horizontal="right" vertical="center"/>
      <protection locked="0"/>
    </xf>
    <xf numFmtId="49" fontId="10" fillId="8" borderId="22" xfId="0" applyNumberFormat="1" applyFont="1" applyFill="1" applyBorder="1" applyAlignment="1" applyProtection="1">
      <alignment horizontal="center" vertical="center"/>
      <protection locked="0"/>
    </xf>
    <xf numFmtId="0" fontId="10" fillId="8" borderId="24" xfId="0" applyFont="1" applyFill="1" applyBorder="1" applyAlignment="1" applyProtection="1">
      <alignment horizontal="left" vertical="center"/>
      <protection locked="0"/>
    </xf>
    <xf numFmtId="0" fontId="10" fillId="8" borderId="25" xfId="0" applyFont="1" applyFill="1" applyBorder="1" applyAlignment="1" applyProtection="1">
      <alignment horizontal="left" vertical="center"/>
      <protection locked="0"/>
    </xf>
    <xf numFmtId="0" fontId="10" fillId="8" borderId="42" xfId="0" applyFont="1" applyFill="1" applyBorder="1" applyAlignment="1" applyProtection="1">
      <alignment horizontal="left" vertical="center"/>
      <protection locked="0"/>
    </xf>
    <xf numFmtId="4" fontId="16" fillId="0" borderId="32" xfId="5" applyNumberFormat="1" applyFont="1" applyFill="1" applyBorder="1" applyAlignment="1" applyProtection="1">
      <alignment horizontal="right" vertical="center"/>
    </xf>
    <xf numFmtId="4" fontId="16" fillId="0" borderId="33" xfId="5" applyNumberFormat="1" applyFont="1" applyFill="1" applyBorder="1" applyAlignment="1" applyProtection="1">
      <alignment horizontal="right" vertical="center"/>
    </xf>
    <xf numFmtId="4" fontId="16" fillId="0" borderId="34" xfId="5" applyNumberFormat="1" applyFont="1" applyFill="1" applyBorder="1" applyAlignment="1" applyProtection="1">
      <alignment horizontal="right" vertical="center"/>
    </xf>
    <xf numFmtId="4" fontId="16" fillId="5" borderId="22" xfId="5" applyNumberFormat="1" applyFont="1" applyFill="1" applyBorder="1" applyAlignment="1" applyProtection="1">
      <alignment horizontal="right" vertical="center"/>
    </xf>
    <xf numFmtId="4" fontId="16" fillId="5" borderId="23" xfId="5" applyNumberFormat="1" applyFont="1" applyFill="1" applyBorder="1" applyAlignment="1" applyProtection="1">
      <alignment horizontal="right" vertical="center"/>
    </xf>
    <xf numFmtId="4" fontId="16" fillId="5" borderId="65" xfId="5" applyNumberFormat="1" applyFont="1" applyFill="1" applyBorder="1" applyAlignment="1" applyProtection="1">
      <alignment horizontal="right" vertical="center"/>
    </xf>
    <xf numFmtId="165" fontId="18" fillId="0" borderId="14" xfId="5" applyFont="1" applyFill="1" applyBorder="1" applyAlignment="1" applyProtection="1">
      <alignment horizontal="right" vertical="center"/>
    </xf>
    <xf numFmtId="165" fontId="18" fillId="0" borderId="22" xfId="5" applyFont="1" applyFill="1" applyBorder="1" applyAlignment="1" applyProtection="1">
      <alignment horizontal="right" vertical="center"/>
    </xf>
    <xf numFmtId="165" fontId="18" fillId="5" borderId="14" xfId="5" applyFont="1" applyFill="1" applyBorder="1" applyAlignment="1" applyProtection="1">
      <alignment horizontal="right" vertical="center"/>
    </xf>
    <xf numFmtId="165" fontId="18" fillId="5" borderId="64" xfId="5" applyFont="1" applyFill="1" applyBorder="1" applyAlignment="1" applyProtection="1">
      <alignment horizontal="right" vertical="center"/>
    </xf>
    <xf numFmtId="165" fontId="16" fillId="3" borderId="16" xfId="5" applyFont="1" applyFill="1" applyBorder="1" applyAlignment="1" applyProtection="1">
      <alignment horizontal="right" vertical="center"/>
    </xf>
    <xf numFmtId="165" fontId="16" fillId="3" borderId="56" xfId="5" applyFont="1" applyFill="1" applyBorder="1" applyAlignment="1" applyProtection="1">
      <alignment horizontal="right" vertical="center"/>
    </xf>
    <xf numFmtId="165" fontId="16" fillId="3" borderId="66" xfId="5" applyFont="1" applyFill="1" applyBorder="1" applyAlignment="1" applyProtection="1">
      <alignment horizontal="right" vertical="center"/>
    </xf>
    <xf numFmtId="0" fontId="4" fillId="6" borderId="0" xfId="0" applyFont="1" applyFill="1" applyBorder="1" applyAlignment="1" applyProtection="1">
      <alignment horizontal="left" wrapText="1"/>
    </xf>
    <xf numFmtId="0" fontId="6" fillId="7" borderId="22" xfId="0" applyFont="1" applyFill="1" applyBorder="1" applyAlignment="1" applyProtection="1">
      <alignment horizontal="center" vertical="center"/>
      <protection locked="0"/>
    </xf>
    <xf numFmtId="49" fontId="17" fillId="8" borderId="22" xfId="0" applyNumberFormat="1" applyFont="1" applyFill="1" applyBorder="1" applyAlignment="1" applyProtection="1">
      <alignment horizontal="center" vertical="center"/>
      <protection locked="0"/>
    </xf>
    <xf numFmtId="49" fontId="17" fillId="8" borderId="29" xfId="0" applyNumberFormat="1" applyFont="1" applyFill="1" applyBorder="1" applyAlignment="1" applyProtection="1">
      <alignment horizontal="center" vertical="center"/>
      <protection locked="0"/>
    </xf>
    <xf numFmtId="0" fontId="2" fillId="9" borderId="77" xfId="0" applyFont="1" applyFill="1" applyBorder="1" applyAlignment="1">
      <alignment horizontal="center" vertical="top"/>
    </xf>
    <xf numFmtId="0" fontId="2" fillId="9" borderId="8" xfId="0" applyFont="1" applyFill="1" applyBorder="1" applyAlignment="1">
      <alignment horizontal="center" vertical="top"/>
    </xf>
    <xf numFmtId="0" fontId="2" fillId="9" borderId="12"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Border="1" applyAlignment="1">
      <alignment horizontal="center" vertical="top"/>
    </xf>
    <xf numFmtId="0" fontId="2" fillId="9" borderId="5"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2" fillId="9" borderId="67" xfId="0" applyFont="1" applyFill="1" applyBorder="1" applyAlignment="1">
      <alignment horizontal="center" vertical="top"/>
    </xf>
    <xf numFmtId="0" fontId="2" fillId="9" borderId="71" xfId="0" applyFont="1" applyFill="1" applyBorder="1" applyAlignment="1">
      <alignment horizontal="left" vertical="center" wrapText="1"/>
    </xf>
    <xf numFmtId="0" fontId="2" fillId="9" borderId="52" xfId="0" applyFont="1" applyFill="1" applyBorder="1" applyAlignment="1">
      <alignment horizontal="left" vertical="center" wrapText="1"/>
    </xf>
    <xf numFmtId="0" fontId="2" fillId="9" borderId="51" xfId="0" applyFont="1" applyFill="1" applyBorder="1" applyAlignment="1">
      <alignment horizontal="left" vertical="center" wrapText="1"/>
    </xf>
    <xf numFmtId="0" fontId="2" fillId="9" borderId="53" xfId="0" applyFont="1" applyFill="1" applyBorder="1" applyAlignment="1">
      <alignment horizontal="left" vertical="center" wrapText="1"/>
    </xf>
    <xf numFmtId="0" fontId="2" fillId="9" borderId="80" xfId="0" applyFont="1" applyFill="1" applyBorder="1" applyAlignment="1">
      <alignment horizontal="left" vertical="center" wrapText="1"/>
    </xf>
    <xf numFmtId="0" fontId="2" fillId="9" borderId="56" xfId="0" applyFont="1" applyFill="1" applyBorder="1" applyAlignment="1">
      <alignment horizontal="center" vertical="top" wrapText="1"/>
    </xf>
    <xf numFmtId="0" fontId="2" fillId="9" borderId="73" xfId="0" applyFont="1" applyFill="1" applyBorder="1" applyAlignment="1">
      <alignment horizontal="center" vertical="top" wrapText="1"/>
    </xf>
    <xf numFmtId="0" fontId="2" fillId="9" borderId="14" xfId="0" applyFont="1" applyFill="1" applyBorder="1" applyAlignment="1">
      <alignment vertical="top" wrapText="1"/>
    </xf>
    <xf numFmtId="0" fontId="2" fillId="9" borderId="68" xfId="0" applyFont="1" applyFill="1" applyBorder="1" applyAlignment="1">
      <alignment horizontal="center" vertical="center"/>
    </xf>
    <xf numFmtId="0" fontId="2" fillId="9" borderId="69" xfId="0" applyFont="1" applyFill="1" applyBorder="1" applyAlignment="1">
      <alignment horizontal="center" vertical="center"/>
    </xf>
    <xf numFmtId="0" fontId="2" fillId="9" borderId="7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Border="1" applyAlignment="1">
      <alignment horizontal="center" vertical="center"/>
    </xf>
    <xf numFmtId="0" fontId="3" fillId="9" borderId="5" xfId="0" applyFont="1" applyFill="1" applyBorder="1" applyAlignment="1">
      <alignment horizontal="center" vertical="center"/>
    </xf>
    <xf numFmtId="0" fontId="2" fillId="9" borderId="54" xfId="0" applyFont="1" applyFill="1" applyBorder="1" applyAlignment="1">
      <alignment horizontal="left" vertical="center"/>
    </xf>
    <xf numFmtId="0" fontId="2" fillId="9" borderId="70" xfId="0" applyFont="1" applyFill="1" applyBorder="1" applyAlignment="1">
      <alignment horizontal="left" vertical="center"/>
    </xf>
    <xf numFmtId="0" fontId="2" fillId="9" borderId="55" xfId="0" applyFont="1" applyFill="1" applyBorder="1" applyAlignment="1">
      <alignment horizontal="left" vertical="center"/>
    </xf>
    <xf numFmtId="0" fontId="2" fillId="9" borderId="79" xfId="0" applyFont="1" applyFill="1" applyBorder="1" applyAlignment="1">
      <alignment horizontal="left" vertical="center"/>
    </xf>
    <xf numFmtId="0" fontId="2" fillId="9" borderId="74"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2" fillId="0" borderId="0" xfId="0" applyFont="1" applyBorder="1" applyAlignment="1">
      <alignment horizontal="center" vertical="center"/>
    </xf>
    <xf numFmtId="49" fontId="21" fillId="9" borderId="14" xfId="0" applyNumberFormat="1" applyFont="1" applyFill="1" applyBorder="1" applyAlignment="1">
      <alignment vertical="top" wrapText="1"/>
    </xf>
  </cellXfs>
  <cellStyles count="11">
    <cellStyle name="Moeda 2" xfId="1"/>
    <cellStyle name="Moeda 2 2" xfId="7"/>
    <cellStyle name="Normal" xfId="0" builtinId="0"/>
    <cellStyle name="Normal 2" xfId="2"/>
    <cellStyle name="Normal 2 2" xfId="8"/>
    <cellStyle name="Porcentagem" xfId="3" builtinId="5"/>
    <cellStyle name="Porcentagem 2" xfId="4"/>
    <cellStyle name="Porcentagem 2 2" xfId="9"/>
    <cellStyle name="Vírgula" xfId="5" builtinId="3"/>
    <cellStyle name="Vírgula 2" xfId="6"/>
    <cellStyle name="Vírgula 2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122"/>
  <sheetViews>
    <sheetView topLeftCell="A61" zoomScale="70" zoomScaleNormal="70" workbookViewId="0">
      <selection activeCell="AH52" sqref="AH52:AM52"/>
    </sheetView>
  </sheetViews>
  <sheetFormatPr defaultColWidth="9.140625" defaultRowHeight="12" x14ac:dyDescent="0.2"/>
  <cols>
    <col min="1" max="1" width="5.42578125" style="38" customWidth="1"/>
    <col min="2" max="2" width="7.28515625" style="38" customWidth="1"/>
    <col min="3" max="3" width="5.85546875" style="38" customWidth="1"/>
    <col min="4" max="4" width="6.42578125" style="38" customWidth="1"/>
    <col min="5" max="5" width="11.7109375" style="39" customWidth="1"/>
    <col min="6" max="6" width="4.42578125" style="39" customWidth="1"/>
    <col min="7" max="10" width="3.28515625" style="39" customWidth="1"/>
    <col min="11" max="14" width="3.28515625" style="3" customWidth="1"/>
    <col min="15" max="15" width="3.140625" style="3" customWidth="1"/>
    <col min="16" max="16" width="3.28515625" style="3" customWidth="1"/>
    <col min="17" max="17" width="31" style="3" customWidth="1"/>
    <col min="18" max="18" width="2.42578125" style="3" hidden="1" customWidth="1"/>
    <col min="19" max="19" width="3.28515625" style="3" customWidth="1"/>
    <col min="20" max="20" width="4.5703125" style="3" customWidth="1"/>
    <col min="21" max="21" width="3.28515625" style="3" customWidth="1"/>
    <col min="22" max="22" width="3.85546875" style="3" customWidth="1"/>
    <col min="23" max="23" width="9" style="3" customWidth="1"/>
    <col min="24" max="25" width="3.28515625" style="3" customWidth="1"/>
    <col min="26" max="26" width="9.5703125" style="3" customWidth="1"/>
    <col min="27" max="27" width="3.28515625" style="3" customWidth="1"/>
    <col min="28" max="28" width="2.7109375" style="3" customWidth="1"/>
    <col min="29" max="29" width="2.140625" style="3" hidden="1" customWidth="1"/>
    <col min="30" max="30" width="8.85546875" style="3" customWidth="1"/>
    <col min="31" max="32" width="3.28515625" style="3" customWidth="1"/>
    <col min="33" max="33" width="7.5703125" style="3" customWidth="1"/>
    <col min="34" max="38" width="3.28515625" style="3" customWidth="1"/>
    <col min="39" max="39" width="7.85546875" style="3" customWidth="1"/>
    <col min="40" max="40" width="1.85546875" style="3" customWidth="1"/>
    <col min="41" max="41" width="3.28515625" style="3" customWidth="1"/>
    <col min="42" max="42" width="11.28515625" style="3" customWidth="1"/>
    <col min="43" max="43" width="3.28515625" style="3" customWidth="1"/>
    <col min="44" max="44" width="11" style="3" bestFit="1" customWidth="1"/>
    <col min="45" max="45" width="6.85546875" style="3" customWidth="1"/>
    <col min="46" max="46" width="4.42578125" style="4" customWidth="1"/>
    <col min="47" max="47" width="7.140625" style="3" customWidth="1"/>
    <col min="48" max="48" width="3.28515625" style="3" customWidth="1"/>
    <col min="49" max="49" width="11.5703125" style="3" customWidth="1"/>
    <col min="50" max="55" width="3.28515625" style="3" customWidth="1"/>
    <col min="56" max="16384" width="9.140625" style="3"/>
  </cols>
  <sheetData>
    <row r="1" spans="1:46" ht="6.75" customHeight="1" x14ac:dyDescent="0.2">
      <c r="A1" s="55"/>
      <c r="B1" s="56"/>
      <c r="C1" s="56"/>
      <c r="D1" s="56"/>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8"/>
    </row>
    <row r="2" spans="1:46" ht="12.75" customHeight="1" x14ac:dyDescent="0.2">
      <c r="A2" s="299" t="s">
        <v>4</v>
      </c>
      <c r="B2" s="300"/>
      <c r="C2" s="300"/>
      <c r="D2" s="300"/>
      <c r="E2" s="300"/>
      <c r="F2" s="300"/>
      <c r="G2" s="300"/>
      <c r="H2" s="300"/>
      <c r="I2" s="300"/>
      <c r="J2" s="300"/>
      <c r="K2" s="300"/>
      <c r="L2" s="300"/>
      <c r="M2" s="300"/>
      <c r="N2" s="300"/>
      <c r="O2" s="300"/>
      <c r="P2" s="300"/>
      <c r="Q2" s="300"/>
      <c r="R2" s="300"/>
      <c r="S2" s="300"/>
      <c r="T2" s="300"/>
      <c r="U2" s="300"/>
      <c r="V2" s="300"/>
      <c r="W2" s="300"/>
      <c r="X2" s="300"/>
      <c r="Y2" s="300"/>
      <c r="Z2" s="300"/>
      <c r="AA2" s="300"/>
      <c r="AB2" s="300"/>
      <c r="AC2" s="300"/>
      <c r="AD2" s="300"/>
      <c r="AE2" s="300"/>
      <c r="AF2" s="300"/>
      <c r="AG2" s="300"/>
      <c r="AH2" s="300"/>
      <c r="AI2" s="300"/>
      <c r="AJ2" s="300"/>
      <c r="AK2" s="300"/>
      <c r="AL2" s="300"/>
      <c r="AM2" s="301"/>
    </row>
    <row r="3" spans="1:46" ht="12" customHeight="1" x14ac:dyDescent="0.2">
      <c r="A3" s="299"/>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1"/>
    </row>
    <row r="4" spans="1:46" ht="4.5" customHeight="1" x14ac:dyDescent="0.2">
      <c r="A4" s="59"/>
      <c r="B4" s="2"/>
      <c r="C4" s="2"/>
      <c r="D4" s="2"/>
      <c r="E4" s="2"/>
      <c r="F4" s="2"/>
      <c r="G4" s="2"/>
      <c r="H4" s="60"/>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61"/>
    </row>
    <row r="5" spans="1:46" s="5" customFormat="1" ht="13.5" customHeight="1" x14ac:dyDescent="0.2">
      <c r="A5" s="302"/>
      <c r="B5" s="303"/>
      <c r="C5" s="303"/>
      <c r="D5" s="303"/>
      <c r="E5" s="303"/>
      <c r="F5" s="303"/>
      <c r="G5" s="303"/>
      <c r="H5" s="303"/>
      <c r="I5" s="303"/>
      <c r="J5" s="303"/>
      <c r="K5" s="303"/>
      <c r="L5" s="303"/>
      <c r="M5" s="303"/>
      <c r="N5" s="303"/>
      <c r="O5" s="303"/>
      <c r="P5" s="303"/>
      <c r="Q5" s="303"/>
      <c r="R5" s="303"/>
      <c r="S5" s="303"/>
      <c r="T5" s="303"/>
      <c r="U5" s="303"/>
      <c r="V5" s="303"/>
      <c r="W5" s="303"/>
      <c r="X5" s="303"/>
      <c r="Y5" s="46"/>
      <c r="Z5" s="46"/>
      <c r="AA5" s="46"/>
      <c r="AB5" s="46"/>
      <c r="AC5" s="46"/>
      <c r="AD5" s="304"/>
      <c r="AE5" s="304"/>
      <c r="AF5" s="304"/>
      <c r="AG5" s="304"/>
      <c r="AH5" s="304"/>
      <c r="AI5" s="304"/>
      <c r="AJ5" s="304"/>
      <c r="AK5" s="304"/>
      <c r="AL5" s="304"/>
      <c r="AM5" s="305"/>
      <c r="AT5" s="6"/>
    </row>
    <row r="6" spans="1:46" ht="5.25" customHeight="1" x14ac:dyDescent="0.2">
      <c r="A6" s="62"/>
      <c r="B6" s="7"/>
      <c r="C6" s="7"/>
      <c r="D6" s="7"/>
      <c r="E6" s="7"/>
      <c r="F6" s="7"/>
      <c r="G6" s="7"/>
      <c r="H6" s="7"/>
      <c r="I6" s="7"/>
      <c r="J6" s="7"/>
      <c r="K6" s="14"/>
      <c r="L6" s="2"/>
      <c r="M6" s="2"/>
      <c r="N6" s="2"/>
      <c r="O6" s="2"/>
      <c r="P6" s="2"/>
      <c r="Q6" s="2"/>
      <c r="R6" s="2"/>
      <c r="S6" s="2"/>
      <c r="T6" s="2"/>
      <c r="U6" s="2"/>
      <c r="V6" s="2"/>
      <c r="W6" s="2"/>
      <c r="X6" s="2"/>
      <c r="Y6" s="2"/>
      <c r="Z6" s="2"/>
      <c r="AA6" s="2"/>
      <c r="AB6" s="2"/>
      <c r="AC6" s="2"/>
      <c r="AD6" s="2"/>
      <c r="AE6" s="2"/>
      <c r="AF6" s="2"/>
      <c r="AG6" s="2"/>
      <c r="AH6" s="2"/>
      <c r="AI6" s="2"/>
      <c r="AJ6" s="2"/>
      <c r="AK6" s="2"/>
      <c r="AL6" s="2"/>
      <c r="AM6" s="61"/>
    </row>
    <row r="7" spans="1:46" s="9" customFormat="1" ht="12" customHeight="1" x14ac:dyDescent="0.2">
      <c r="A7" s="63" t="s">
        <v>5</v>
      </c>
      <c r="B7" s="1"/>
      <c r="C7" s="1"/>
      <c r="D7" s="1"/>
      <c r="E7" s="1"/>
      <c r="F7" s="1"/>
      <c r="G7" s="1"/>
      <c r="H7" s="1"/>
      <c r="I7" s="2"/>
      <c r="J7" s="2"/>
      <c r="K7" s="2"/>
      <c r="L7" s="2"/>
      <c r="M7" s="2"/>
      <c r="N7" s="2"/>
      <c r="O7" s="2"/>
      <c r="P7" s="2"/>
      <c r="Q7" s="2"/>
      <c r="R7" s="2"/>
      <c r="S7" s="2"/>
      <c r="T7" s="2"/>
      <c r="U7" s="2"/>
      <c r="V7" s="2"/>
      <c r="W7" s="1"/>
      <c r="X7" s="1"/>
      <c r="Y7" s="1"/>
      <c r="Z7" s="1"/>
      <c r="AA7" s="1"/>
      <c r="AB7" s="2"/>
      <c r="AC7" s="2"/>
      <c r="AD7" s="8"/>
      <c r="AE7" s="2"/>
      <c r="AF7" s="2"/>
      <c r="AG7" s="2"/>
      <c r="AH7" s="2"/>
      <c r="AI7" s="2"/>
      <c r="AJ7" s="2"/>
      <c r="AK7" s="2"/>
      <c r="AL7" s="2"/>
      <c r="AM7" s="61"/>
      <c r="AT7" s="10"/>
    </row>
    <row r="8" spans="1:46" s="9" customFormat="1" ht="14.1" customHeight="1" x14ac:dyDescent="0.2">
      <c r="A8" s="306" t="s">
        <v>48</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8"/>
      <c r="AD8" s="309"/>
      <c r="AE8" s="310"/>
      <c r="AF8" s="310"/>
      <c r="AG8" s="310"/>
      <c r="AH8" s="310"/>
      <c r="AI8" s="310"/>
      <c r="AJ8" s="310"/>
      <c r="AK8" s="310"/>
      <c r="AL8" s="310"/>
      <c r="AM8" s="311"/>
      <c r="AT8" s="10"/>
    </row>
    <row r="9" spans="1:46" s="12" customFormat="1" ht="5.25" customHeight="1" x14ac:dyDescent="0.2">
      <c r="A9" s="64"/>
      <c r="B9" s="11"/>
      <c r="C9" s="11"/>
      <c r="D9" s="11"/>
      <c r="E9" s="11"/>
      <c r="F9" s="11"/>
      <c r="G9" s="11"/>
      <c r="H9" s="11"/>
      <c r="I9" s="11"/>
      <c r="J9" s="11"/>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65"/>
      <c r="AT9" s="13"/>
    </row>
    <row r="10" spans="1:46" s="9" customFormat="1" ht="12" customHeight="1" x14ac:dyDescent="0.2">
      <c r="A10" s="63" t="s">
        <v>6</v>
      </c>
      <c r="B10" s="1"/>
      <c r="C10" s="1"/>
      <c r="D10" s="1"/>
      <c r="E10" s="2"/>
      <c r="F10" s="2"/>
      <c r="G10" s="2"/>
      <c r="H10" s="2"/>
      <c r="I10" s="2"/>
      <c r="J10" s="2"/>
      <c r="K10" s="2"/>
      <c r="L10" s="2"/>
      <c r="M10" s="2"/>
      <c r="N10" s="2"/>
      <c r="O10" s="2"/>
      <c r="P10" s="2"/>
      <c r="Q10" s="2"/>
      <c r="R10" s="2"/>
      <c r="S10" s="2"/>
      <c r="T10" s="2"/>
      <c r="U10" s="2"/>
      <c r="V10" s="2"/>
      <c r="W10" s="8" t="s">
        <v>7</v>
      </c>
      <c r="X10" s="2"/>
      <c r="Y10" s="1"/>
      <c r="Z10" s="1"/>
      <c r="AA10" s="1"/>
      <c r="AB10" s="1"/>
      <c r="AC10" s="1"/>
      <c r="AD10" s="2"/>
      <c r="AE10" s="1"/>
      <c r="AF10" s="14"/>
      <c r="AG10" s="2"/>
      <c r="AH10" s="2"/>
      <c r="AI10" s="2"/>
      <c r="AJ10" s="2"/>
      <c r="AK10" s="52"/>
      <c r="AL10" s="15" t="s">
        <v>8</v>
      </c>
      <c r="AM10" s="66"/>
      <c r="AT10" s="10"/>
    </row>
    <row r="11" spans="1:46" ht="34.5" customHeight="1" x14ac:dyDescent="0.2">
      <c r="A11" s="312" t="s">
        <v>120</v>
      </c>
      <c r="B11" s="313"/>
      <c r="C11" s="313"/>
      <c r="D11" s="313"/>
      <c r="E11" s="313"/>
      <c r="F11" s="313"/>
      <c r="G11" s="313"/>
      <c r="H11" s="313"/>
      <c r="I11" s="313"/>
      <c r="J11" s="313"/>
      <c r="K11" s="313"/>
      <c r="L11" s="313"/>
      <c r="M11" s="313"/>
      <c r="N11" s="313"/>
      <c r="O11" s="313"/>
      <c r="P11" s="313"/>
      <c r="Q11" s="313"/>
      <c r="R11" s="313"/>
      <c r="S11" s="313"/>
      <c r="T11" s="313"/>
      <c r="U11" s="313"/>
      <c r="V11" s="314"/>
      <c r="W11" s="315" t="s">
        <v>46</v>
      </c>
      <c r="X11" s="307"/>
      <c r="Y11" s="307"/>
      <c r="Z11" s="307"/>
      <c r="AA11" s="307"/>
      <c r="AB11" s="307"/>
      <c r="AC11" s="307"/>
      <c r="AD11" s="307"/>
      <c r="AE11" s="307"/>
      <c r="AF11" s="307"/>
      <c r="AG11" s="307"/>
      <c r="AH11" s="307"/>
      <c r="AI11" s="307"/>
      <c r="AJ11" s="307"/>
      <c r="AK11" s="308"/>
      <c r="AL11" s="316" t="s">
        <v>9</v>
      </c>
      <c r="AM11" s="317"/>
    </row>
    <row r="12" spans="1:46" s="12" customFormat="1" ht="6.75" customHeight="1" x14ac:dyDescent="0.2">
      <c r="A12" s="64"/>
      <c r="B12" s="11"/>
      <c r="C12" s="11"/>
      <c r="D12" s="11"/>
      <c r="E12" s="11"/>
      <c r="F12" s="11"/>
      <c r="G12" s="11"/>
      <c r="H12" s="11"/>
      <c r="I12" s="11"/>
      <c r="J12" s="11"/>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2"/>
      <c r="AL12" s="2"/>
      <c r="AM12" s="61"/>
      <c r="AT12" s="13"/>
    </row>
    <row r="13" spans="1:46" s="9" customFormat="1" ht="12" customHeight="1" x14ac:dyDescent="0.2">
      <c r="A13" s="59"/>
      <c r="B13" s="2"/>
      <c r="C13" s="2"/>
      <c r="D13" s="2"/>
      <c r="E13" s="1"/>
      <c r="F13" s="1"/>
      <c r="G13" s="1"/>
      <c r="H13" s="1"/>
      <c r="I13" s="2"/>
      <c r="J13" s="2"/>
      <c r="K13" s="2"/>
      <c r="L13" s="2"/>
      <c r="M13" s="2"/>
      <c r="N13" s="2"/>
      <c r="O13" s="2"/>
      <c r="P13" s="2"/>
      <c r="Q13" s="2"/>
      <c r="R13" s="2"/>
      <c r="S13" s="2"/>
      <c r="T13" s="2"/>
      <c r="U13" s="2"/>
      <c r="V13" s="2"/>
      <c r="W13" s="8"/>
      <c r="X13" s="2"/>
      <c r="Y13" s="2"/>
      <c r="Z13" s="1"/>
      <c r="AA13" s="2"/>
      <c r="AB13" s="2"/>
      <c r="AC13" s="2"/>
      <c r="AD13" s="2"/>
      <c r="AE13" s="2"/>
      <c r="AF13" s="8" t="s">
        <v>10</v>
      </c>
      <c r="AG13" s="2"/>
      <c r="AH13" s="2"/>
      <c r="AI13" s="1"/>
      <c r="AJ13" s="2"/>
      <c r="AK13" s="2"/>
      <c r="AL13" s="2"/>
      <c r="AM13" s="61"/>
      <c r="AT13" s="10"/>
    </row>
    <row r="14" spans="1:46" s="9" customFormat="1" ht="21" customHeight="1" x14ac:dyDescent="0.2">
      <c r="A14" s="234" t="s">
        <v>91</v>
      </c>
      <c r="B14" s="235"/>
      <c r="C14" s="235"/>
      <c r="D14" s="235"/>
      <c r="E14" s="235"/>
      <c r="F14" s="235"/>
      <c r="G14" s="235"/>
      <c r="H14" s="235"/>
      <c r="I14" s="235"/>
      <c r="J14" s="235"/>
      <c r="K14" s="235"/>
      <c r="L14" s="235"/>
      <c r="M14" s="235"/>
      <c r="N14" s="235"/>
      <c r="O14" s="235"/>
      <c r="P14" s="235"/>
      <c r="Q14" s="235"/>
      <c r="R14" s="235"/>
      <c r="S14" s="235"/>
      <c r="T14" s="235"/>
      <c r="U14" s="235"/>
      <c r="V14" s="236"/>
      <c r="W14" s="237"/>
      <c r="X14" s="238"/>
      <c r="Y14" s="238"/>
      <c r="Z14" s="238"/>
      <c r="AA14" s="238"/>
      <c r="AB14" s="238"/>
      <c r="AC14" s="238"/>
      <c r="AD14" s="238"/>
      <c r="AE14" s="239"/>
      <c r="AF14" s="240" t="s">
        <v>113</v>
      </c>
      <c r="AG14" s="241"/>
      <c r="AH14" s="241"/>
      <c r="AI14" s="241"/>
      <c r="AJ14" s="241"/>
      <c r="AK14" s="241"/>
      <c r="AL14" s="241"/>
      <c r="AM14" s="242"/>
      <c r="AT14" s="10"/>
    </row>
    <row r="15" spans="1:46" ht="6" customHeight="1" x14ac:dyDescent="0.2">
      <c r="A15" s="67"/>
      <c r="B15" s="47"/>
      <c r="C15" s="47"/>
      <c r="D15" s="47"/>
      <c r="E15" s="47"/>
      <c r="F15" s="47"/>
      <c r="G15" s="47"/>
      <c r="H15" s="47"/>
      <c r="I15" s="47"/>
      <c r="J15" s="47"/>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68"/>
    </row>
    <row r="16" spans="1:46" ht="11.25" customHeight="1" x14ac:dyDescent="0.2">
      <c r="A16" s="151" t="s">
        <v>11</v>
      </c>
      <c r="B16" s="49"/>
      <c r="C16" s="49"/>
      <c r="D16" s="49"/>
      <c r="E16" s="49"/>
      <c r="F16" s="51" t="s">
        <v>50</v>
      </c>
      <c r="G16" s="49"/>
      <c r="H16" s="49"/>
      <c r="I16" s="49"/>
      <c r="J16" s="49"/>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69"/>
      <c r="AN16" s="17" t="b">
        <v>0</v>
      </c>
    </row>
    <row r="17" spans="1:51" ht="6.75" customHeight="1" x14ac:dyDescent="0.2">
      <c r="A17" s="63"/>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61"/>
    </row>
    <row r="18" spans="1:51" ht="12.6" customHeight="1" x14ac:dyDescent="0.2">
      <c r="A18" s="284"/>
      <c r="B18" s="285"/>
      <c r="C18" s="285"/>
      <c r="D18" s="285"/>
      <c r="E18" s="285"/>
      <c r="F18" s="285"/>
      <c r="G18" s="285"/>
      <c r="H18" s="285"/>
      <c r="I18" s="285"/>
      <c r="J18" s="285"/>
      <c r="K18" s="285"/>
      <c r="L18" s="285"/>
      <c r="M18" s="285"/>
      <c r="N18" s="285"/>
      <c r="O18" s="286"/>
      <c r="P18" s="243" t="s">
        <v>12</v>
      </c>
      <c r="Q18" s="244"/>
      <c r="R18" s="244"/>
      <c r="S18" s="244"/>
      <c r="T18" s="244"/>
      <c r="U18" s="244"/>
      <c r="V18" s="244"/>
      <c r="W18" s="244"/>
      <c r="X18" s="247" t="s">
        <v>13</v>
      </c>
      <c r="Y18" s="248"/>
      <c r="Z18" s="248"/>
      <c r="AA18" s="248"/>
      <c r="AB18" s="248"/>
      <c r="AC18" s="248"/>
      <c r="AD18" s="248"/>
      <c r="AE18" s="248"/>
      <c r="AF18" s="248"/>
      <c r="AG18" s="248"/>
      <c r="AH18" s="249"/>
      <c r="AI18" s="253">
        <v>0.28589999999999999</v>
      </c>
      <c r="AJ18" s="254"/>
      <c r="AK18" s="254"/>
      <c r="AL18" s="254"/>
      <c r="AM18" s="255"/>
    </row>
    <row r="19" spans="1:51" ht="12.6" customHeight="1" x14ac:dyDescent="0.2">
      <c r="A19" s="287"/>
      <c r="B19" s="288"/>
      <c r="C19" s="288"/>
      <c r="D19" s="288"/>
      <c r="E19" s="288"/>
      <c r="F19" s="288"/>
      <c r="G19" s="288"/>
      <c r="H19" s="288"/>
      <c r="I19" s="288"/>
      <c r="J19" s="288"/>
      <c r="K19" s="288"/>
      <c r="L19" s="288"/>
      <c r="M19" s="288"/>
      <c r="N19" s="288"/>
      <c r="O19" s="289"/>
      <c r="P19" s="245"/>
      <c r="Q19" s="246"/>
      <c r="R19" s="246"/>
      <c r="S19" s="246"/>
      <c r="T19" s="246"/>
      <c r="U19" s="246"/>
      <c r="V19" s="246"/>
      <c r="W19" s="246"/>
      <c r="X19" s="250"/>
      <c r="Y19" s="251"/>
      <c r="Z19" s="251"/>
      <c r="AA19" s="251"/>
      <c r="AB19" s="251"/>
      <c r="AC19" s="251"/>
      <c r="AD19" s="251"/>
      <c r="AE19" s="251"/>
      <c r="AF19" s="251"/>
      <c r="AG19" s="251"/>
      <c r="AH19" s="252"/>
      <c r="AI19" s="256"/>
      <c r="AJ19" s="257"/>
      <c r="AK19" s="257"/>
      <c r="AL19" s="257"/>
      <c r="AM19" s="258"/>
    </row>
    <row r="20" spans="1:51" ht="17.25" hidden="1" customHeight="1" x14ac:dyDescent="0.2">
      <c r="A20" s="70" t="s">
        <v>14</v>
      </c>
      <c r="B20" s="18"/>
      <c r="C20" s="18"/>
      <c r="D20" s="18"/>
      <c r="E20" s="18"/>
      <c r="F20" s="18"/>
      <c r="G20" s="18"/>
      <c r="H20" s="18"/>
      <c r="I20" s="18"/>
      <c r="J20" s="19" t="s">
        <v>15</v>
      </c>
      <c r="K20" s="259">
        <v>3.2000000000000002E-3</v>
      </c>
      <c r="L20" s="259"/>
      <c r="M20" s="20" t="s">
        <v>16</v>
      </c>
      <c r="N20" s="259">
        <v>7.4000000000000003E-3</v>
      </c>
      <c r="O20" s="328"/>
      <c r="P20" s="21" t="s">
        <v>17</v>
      </c>
      <c r="Q20" s="22"/>
      <c r="R20" s="22"/>
      <c r="S20" s="22"/>
      <c r="T20" s="22"/>
      <c r="U20" s="22"/>
      <c r="V20" s="329">
        <v>7.1999999999999998E-3</v>
      </c>
      <c r="W20" s="330"/>
      <c r="X20" s="318" t="s">
        <v>47</v>
      </c>
      <c r="Y20" s="318"/>
      <c r="Z20" s="318"/>
      <c r="AA20" s="318"/>
      <c r="AB20" s="318"/>
      <c r="AC20" s="318"/>
      <c r="AD20" s="318"/>
      <c r="AE20" s="318"/>
      <c r="AF20" s="318"/>
      <c r="AG20" s="318"/>
      <c r="AH20" s="318"/>
      <c r="AI20" s="318"/>
      <c r="AJ20" s="318"/>
      <c r="AK20" s="318"/>
      <c r="AL20" s="318"/>
      <c r="AM20" s="319"/>
      <c r="AR20" s="4"/>
      <c r="AT20" s="3"/>
    </row>
    <row r="21" spans="1:51" ht="17.25" hidden="1" customHeight="1" x14ac:dyDescent="0.2">
      <c r="A21" s="71" t="s">
        <v>18</v>
      </c>
      <c r="B21" s="23"/>
      <c r="C21" s="23"/>
      <c r="D21" s="23"/>
      <c r="E21" s="23"/>
      <c r="F21" s="23"/>
      <c r="G21" s="23"/>
      <c r="H21" s="23"/>
      <c r="I21" s="23"/>
      <c r="J21" s="24" t="s">
        <v>15</v>
      </c>
      <c r="K21" s="324">
        <v>5.0000000000000001E-3</v>
      </c>
      <c r="L21" s="324"/>
      <c r="M21" s="25" t="s">
        <v>16</v>
      </c>
      <c r="N21" s="324">
        <v>9.7000000000000003E-3</v>
      </c>
      <c r="O21" s="325"/>
      <c r="P21" s="26" t="s">
        <v>19</v>
      </c>
      <c r="Q21" s="27"/>
      <c r="R21" s="27"/>
      <c r="S21" s="27"/>
      <c r="T21" s="27"/>
      <c r="U21" s="27"/>
      <c r="V21" s="326">
        <v>9.5999999999999992E-3</v>
      </c>
      <c r="W21" s="327"/>
      <c r="X21" s="320"/>
      <c r="Y21" s="320"/>
      <c r="Z21" s="320"/>
      <c r="AA21" s="320"/>
      <c r="AB21" s="320"/>
      <c r="AC21" s="320"/>
      <c r="AD21" s="320"/>
      <c r="AE21" s="320"/>
      <c r="AF21" s="320"/>
      <c r="AG21" s="320"/>
      <c r="AH21" s="320"/>
      <c r="AI21" s="320"/>
      <c r="AJ21" s="320"/>
      <c r="AK21" s="320"/>
      <c r="AL21" s="320"/>
      <c r="AM21" s="321"/>
      <c r="AR21" s="4"/>
      <c r="AT21" s="3"/>
    </row>
    <row r="22" spans="1:51" ht="17.25" hidden="1" customHeight="1" x14ac:dyDescent="0.2">
      <c r="A22" s="71" t="s">
        <v>20</v>
      </c>
      <c r="B22" s="23"/>
      <c r="C22" s="23"/>
      <c r="D22" s="23"/>
      <c r="E22" s="23"/>
      <c r="F22" s="23"/>
      <c r="G22" s="23"/>
      <c r="H22" s="23"/>
      <c r="I22" s="23"/>
      <c r="J22" s="24" t="s">
        <v>15</v>
      </c>
      <c r="K22" s="324">
        <v>1.0200000000000001E-2</v>
      </c>
      <c r="L22" s="324"/>
      <c r="M22" s="25" t="s">
        <v>16</v>
      </c>
      <c r="N22" s="324">
        <v>1.21E-2</v>
      </c>
      <c r="O22" s="325"/>
      <c r="P22" s="26" t="s">
        <v>21</v>
      </c>
      <c r="Q22" s="27"/>
      <c r="R22" s="27"/>
      <c r="S22" s="27"/>
      <c r="T22" s="27"/>
      <c r="U22" s="27"/>
      <c r="V22" s="326">
        <v>1.21E-2</v>
      </c>
      <c r="W22" s="327"/>
      <c r="X22" s="320"/>
      <c r="Y22" s="320"/>
      <c r="Z22" s="320"/>
      <c r="AA22" s="320"/>
      <c r="AB22" s="320"/>
      <c r="AC22" s="320"/>
      <c r="AD22" s="320"/>
      <c r="AE22" s="320"/>
      <c r="AF22" s="320"/>
      <c r="AG22" s="320"/>
      <c r="AH22" s="320"/>
      <c r="AI22" s="320"/>
      <c r="AJ22" s="320"/>
      <c r="AK22" s="320"/>
      <c r="AL22" s="320"/>
      <c r="AM22" s="321"/>
      <c r="AR22" s="4"/>
      <c r="AT22" s="3"/>
    </row>
    <row r="23" spans="1:51" ht="17.25" hidden="1" customHeight="1" x14ac:dyDescent="0.2">
      <c r="A23" s="71" t="s">
        <v>22</v>
      </c>
      <c r="B23" s="23"/>
      <c r="C23" s="23"/>
      <c r="D23" s="23"/>
      <c r="E23" s="23"/>
      <c r="F23" s="23"/>
      <c r="G23" s="23"/>
      <c r="H23" s="23"/>
      <c r="I23" s="23"/>
      <c r="J23" s="24" t="s">
        <v>15</v>
      </c>
      <c r="K23" s="324">
        <v>3.7999999999999999E-2</v>
      </c>
      <c r="L23" s="324"/>
      <c r="M23" s="25" t="s">
        <v>16</v>
      </c>
      <c r="N23" s="324">
        <v>4.6699999999999998E-2</v>
      </c>
      <c r="O23" s="325"/>
      <c r="P23" s="26" t="s">
        <v>23</v>
      </c>
      <c r="Q23" s="27"/>
      <c r="R23" s="27"/>
      <c r="S23" s="27"/>
      <c r="T23" s="27"/>
      <c r="U23" s="27"/>
      <c r="V23" s="326">
        <v>4.6699999999999998E-2</v>
      </c>
      <c r="W23" s="327"/>
      <c r="X23" s="320"/>
      <c r="Y23" s="320"/>
      <c r="Z23" s="320"/>
      <c r="AA23" s="320"/>
      <c r="AB23" s="320"/>
      <c r="AC23" s="320"/>
      <c r="AD23" s="320"/>
      <c r="AE23" s="320"/>
      <c r="AF23" s="320"/>
      <c r="AG23" s="320"/>
      <c r="AH23" s="320"/>
      <c r="AI23" s="320"/>
      <c r="AJ23" s="320"/>
      <c r="AK23" s="320"/>
      <c r="AL23" s="320"/>
      <c r="AM23" s="321"/>
      <c r="AR23" s="4"/>
      <c r="AT23" s="3"/>
    </row>
    <row r="24" spans="1:51" ht="17.25" hidden="1" customHeight="1" x14ac:dyDescent="0.2">
      <c r="A24" s="71" t="s">
        <v>24</v>
      </c>
      <c r="B24" s="23"/>
      <c r="C24" s="23"/>
      <c r="D24" s="23"/>
      <c r="E24" s="23"/>
      <c r="F24" s="23"/>
      <c r="G24" s="23"/>
      <c r="H24" s="23"/>
      <c r="I24" s="23"/>
      <c r="J24" s="24" t="s">
        <v>15</v>
      </c>
      <c r="K24" s="324">
        <v>6.6400000000000001E-2</v>
      </c>
      <c r="L24" s="324"/>
      <c r="M24" s="25" t="s">
        <v>16</v>
      </c>
      <c r="N24" s="324">
        <v>8.6900000000000005E-2</v>
      </c>
      <c r="O24" s="325"/>
      <c r="P24" s="26" t="s">
        <v>25</v>
      </c>
      <c r="Q24" s="27"/>
      <c r="R24" s="27"/>
      <c r="S24" s="27"/>
      <c r="T24" s="27"/>
      <c r="U24" s="27"/>
      <c r="V24" s="326">
        <v>8.6900000000000005E-2</v>
      </c>
      <c r="W24" s="327"/>
      <c r="X24" s="320"/>
      <c r="Y24" s="320"/>
      <c r="Z24" s="320"/>
      <c r="AA24" s="320"/>
      <c r="AB24" s="320"/>
      <c r="AC24" s="320"/>
      <c r="AD24" s="320"/>
      <c r="AE24" s="320"/>
      <c r="AF24" s="320"/>
      <c r="AG24" s="320"/>
      <c r="AH24" s="320"/>
      <c r="AI24" s="320"/>
      <c r="AJ24" s="320"/>
      <c r="AK24" s="320"/>
      <c r="AL24" s="320"/>
      <c r="AM24" s="321"/>
      <c r="AT24" s="3"/>
    </row>
    <row r="25" spans="1:51" ht="17.25" hidden="1" customHeight="1" x14ac:dyDescent="0.2">
      <c r="A25" s="72" t="s">
        <v>26</v>
      </c>
      <c r="B25" s="28"/>
      <c r="C25" s="44" t="s">
        <v>36</v>
      </c>
      <c r="D25" s="44" t="s">
        <v>39</v>
      </c>
      <c r="E25" s="29" t="s">
        <v>40</v>
      </c>
      <c r="F25" s="45">
        <v>0.02</v>
      </c>
      <c r="G25" s="28"/>
      <c r="H25" s="28"/>
      <c r="I25" s="28"/>
      <c r="J25" s="294">
        <v>7.6499999999999999E-2</v>
      </c>
      <c r="K25" s="295"/>
      <c r="L25" s="295"/>
      <c r="M25" s="295"/>
      <c r="N25" s="295"/>
      <c r="O25" s="296"/>
      <c r="P25" s="30" t="s">
        <v>27</v>
      </c>
      <c r="Q25" s="31"/>
      <c r="R25" s="31"/>
      <c r="S25" s="31"/>
      <c r="T25" s="31"/>
      <c r="U25" s="31"/>
      <c r="V25" s="297">
        <v>7.6499999999999999E-2</v>
      </c>
      <c r="W25" s="298"/>
      <c r="X25" s="322"/>
      <c r="Y25" s="322"/>
      <c r="Z25" s="322"/>
      <c r="AA25" s="322"/>
      <c r="AB25" s="322"/>
      <c r="AC25" s="322"/>
      <c r="AD25" s="322"/>
      <c r="AE25" s="322"/>
      <c r="AF25" s="322"/>
      <c r="AG25" s="322"/>
      <c r="AH25" s="322"/>
      <c r="AI25" s="322"/>
      <c r="AJ25" s="322"/>
      <c r="AK25" s="322"/>
      <c r="AL25" s="322"/>
      <c r="AM25" s="323"/>
      <c r="AT25" s="3"/>
    </row>
    <row r="26" spans="1:51" ht="6" customHeight="1" x14ac:dyDescent="0.2">
      <c r="A26" s="63"/>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61"/>
    </row>
    <row r="27" spans="1:51" ht="50.1" customHeight="1" x14ac:dyDescent="0.2">
      <c r="A27" s="260" t="s">
        <v>0</v>
      </c>
      <c r="B27" s="142"/>
      <c r="C27" s="143"/>
      <c r="D27" s="144"/>
      <c r="E27" s="143"/>
      <c r="F27" s="263" t="s">
        <v>28</v>
      </c>
      <c r="G27" s="264"/>
      <c r="H27" s="264"/>
      <c r="I27" s="264"/>
      <c r="J27" s="264"/>
      <c r="K27" s="264"/>
      <c r="L27" s="264"/>
      <c r="M27" s="264"/>
      <c r="N27" s="264"/>
      <c r="O27" s="264"/>
      <c r="P27" s="264"/>
      <c r="Q27" s="264"/>
      <c r="R27" s="265"/>
      <c r="S27" s="263" t="s">
        <v>29</v>
      </c>
      <c r="T27" s="265"/>
      <c r="U27" s="272" t="s">
        <v>30</v>
      </c>
      <c r="V27" s="273"/>
      <c r="W27" s="274"/>
      <c r="X27" s="281" t="s">
        <v>31</v>
      </c>
      <c r="Y27" s="282"/>
      <c r="Z27" s="282"/>
      <c r="AA27" s="282"/>
      <c r="AB27" s="282"/>
      <c r="AC27" s="282"/>
      <c r="AD27" s="282"/>
      <c r="AE27" s="282"/>
      <c r="AF27" s="282"/>
      <c r="AG27" s="282"/>
      <c r="AH27" s="282"/>
      <c r="AI27" s="282"/>
      <c r="AJ27" s="282"/>
      <c r="AK27" s="282"/>
      <c r="AL27" s="282"/>
      <c r="AM27" s="283"/>
      <c r="AR27" s="290" t="s">
        <v>32</v>
      </c>
      <c r="AS27" s="290"/>
    </row>
    <row r="28" spans="1:51" ht="50.1" customHeight="1" x14ac:dyDescent="0.2">
      <c r="A28" s="261"/>
      <c r="B28" s="145" t="s">
        <v>1</v>
      </c>
      <c r="C28" s="146"/>
      <c r="D28" s="266" t="s">
        <v>33</v>
      </c>
      <c r="E28" s="268"/>
      <c r="F28" s="266"/>
      <c r="G28" s="267"/>
      <c r="H28" s="267"/>
      <c r="I28" s="267"/>
      <c r="J28" s="267"/>
      <c r="K28" s="267"/>
      <c r="L28" s="267"/>
      <c r="M28" s="267"/>
      <c r="N28" s="267"/>
      <c r="O28" s="267"/>
      <c r="P28" s="267"/>
      <c r="Q28" s="267"/>
      <c r="R28" s="268"/>
      <c r="S28" s="266"/>
      <c r="T28" s="268"/>
      <c r="U28" s="275"/>
      <c r="V28" s="276"/>
      <c r="W28" s="277"/>
      <c r="X28" s="281" t="s">
        <v>34</v>
      </c>
      <c r="Y28" s="282"/>
      <c r="Z28" s="282"/>
      <c r="AA28" s="282"/>
      <c r="AB28" s="282"/>
      <c r="AC28" s="282"/>
      <c r="AD28" s="282"/>
      <c r="AE28" s="291" t="s">
        <v>35</v>
      </c>
      <c r="AF28" s="282"/>
      <c r="AG28" s="282"/>
      <c r="AH28" s="282"/>
      <c r="AI28" s="282"/>
      <c r="AJ28" s="282"/>
      <c r="AK28" s="282"/>
      <c r="AL28" s="282"/>
      <c r="AM28" s="283"/>
      <c r="AR28" s="32" t="s">
        <v>36</v>
      </c>
      <c r="AS28" s="33">
        <v>0.02</v>
      </c>
    </row>
    <row r="29" spans="1:51" ht="12" customHeight="1" x14ac:dyDescent="0.2">
      <c r="A29" s="262"/>
      <c r="B29" s="147"/>
      <c r="C29" s="148"/>
      <c r="D29" s="149"/>
      <c r="E29" s="148"/>
      <c r="F29" s="269"/>
      <c r="G29" s="270"/>
      <c r="H29" s="270"/>
      <c r="I29" s="270"/>
      <c r="J29" s="270"/>
      <c r="K29" s="270"/>
      <c r="L29" s="270"/>
      <c r="M29" s="270"/>
      <c r="N29" s="270"/>
      <c r="O29" s="270"/>
      <c r="P29" s="270"/>
      <c r="Q29" s="270"/>
      <c r="R29" s="271"/>
      <c r="S29" s="269"/>
      <c r="T29" s="271"/>
      <c r="U29" s="278"/>
      <c r="V29" s="279"/>
      <c r="W29" s="280"/>
      <c r="X29" s="269" t="s">
        <v>37</v>
      </c>
      <c r="Y29" s="270"/>
      <c r="Z29" s="271"/>
      <c r="AA29" s="269" t="s">
        <v>38</v>
      </c>
      <c r="AB29" s="270"/>
      <c r="AC29" s="270"/>
      <c r="AD29" s="270"/>
      <c r="AE29" s="292" t="s">
        <v>37</v>
      </c>
      <c r="AF29" s="270"/>
      <c r="AG29" s="271"/>
      <c r="AH29" s="269" t="s">
        <v>38</v>
      </c>
      <c r="AI29" s="270"/>
      <c r="AJ29" s="270"/>
      <c r="AK29" s="270"/>
      <c r="AL29" s="270"/>
      <c r="AM29" s="293"/>
      <c r="AR29" s="32" t="s">
        <v>39</v>
      </c>
      <c r="AS29" s="33">
        <v>6.4999999999999997E-3</v>
      </c>
    </row>
    <row r="30" spans="1:51" ht="50.1" customHeight="1" x14ac:dyDescent="0.2">
      <c r="A30" s="152">
        <v>1</v>
      </c>
      <c r="B30" s="348"/>
      <c r="C30" s="349"/>
      <c r="D30" s="348"/>
      <c r="E30" s="349"/>
      <c r="F30" s="350" t="s">
        <v>45</v>
      </c>
      <c r="G30" s="351"/>
      <c r="H30" s="351"/>
      <c r="I30" s="351"/>
      <c r="J30" s="351"/>
      <c r="K30" s="351"/>
      <c r="L30" s="351"/>
      <c r="M30" s="351"/>
      <c r="N30" s="351"/>
      <c r="O30" s="351"/>
      <c r="P30" s="351"/>
      <c r="Q30" s="351"/>
      <c r="R30" s="352"/>
      <c r="S30" s="353"/>
      <c r="T30" s="354"/>
      <c r="U30" s="355"/>
      <c r="V30" s="356"/>
      <c r="W30" s="357"/>
      <c r="X30" s="342"/>
      <c r="Y30" s="343"/>
      <c r="Z30" s="344"/>
      <c r="AA30" s="345" t="str">
        <f>IF(S30="","",ROUND(U30*X30,2))</f>
        <v/>
      </c>
      <c r="AB30" s="346"/>
      <c r="AC30" s="346"/>
      <c r="AD30" s="347"/>
      <c r="AE30" s="334" t="str">
        <f>IF(S30="","",ROUND(X30*(1+$AI$18),2))</f>
        <v/>
      </c>
      <c r="AF30" s="335"/>
      <c r="AG30" s="335"/>
      <c r="AH30" s="336">
        <f>SUM(AH31:AM34)</f>
        <v>10043.769999999999</v>
      </c>
      <c r="AI30" s="337"/>
      <c r="AJ30" s="337"/>
      <c r="AK30" s="337"/>
      <c r="AL30" s="337"/>
      <c r="AM30" s="338"/>
      <c r="AR30" s="32" t="s">
        <v>40</v>
      </c>
      <c r="AS30" s="33">
        <v>0.03</v>
      </c>
      <c r="AU30" s="9"/>
      <c r="AV30" s="9"/>
      <c r="AW30" s="228"/>
      <c r="AX30" s="228"/>
      <c r="AY30" s="228"/>
    </row>
    <row r="31" spans="1:51" ht="75" customHeight="1" x14ac:dyDescent="0.2">
      <c r="A31" s="150" t="s">
        <v>2</v>
      </c>
      <c r="B31" s="161" t="s">
        <v>72</v>
      </c>
      <c r="C31" s="162"/>
      <c r="D31" s="163" t="s">
        <v>53</v>
      </c>
      <c r="E31" s="164"/>
      <c r="F31" s="339" t="s">
        <v>80</v>
      </c>
      <c r="G31" s="166"/>
      <c r="H31" s="166"/>
      <c r="I31" s="166"/>
      <c r="J31" s="166"/>
      <c r="K31" s="166"/>
      <c r="L31" s="166"/>
      <c r="M31" s="166"/>
      <c r="N31" s="166"/>
      <c r="O31" s="166"/>
      <c r="P31" s="166"/>
      <c r="Q31" s="166"/>
      <c r="R31" s="167"/>
      <c r="S31" s="340" t="s">
        <v>3</v>
      </c>
      <c r="T31" s="341"/>
      <c r="U31" s="216">
        <v>2.4</v>
      </c>
      <c r="V31" s="217"/>
      <c r="W31" s="218"/>
      <c r="X31" s="219">
        <v>206.42</v>
      </c>
      <c r="Y31" s="220"/>
      <c r="Z31" s="221"/>
      <c r="AA31" s="222">
        <f t="shared" ref="AA31:AA32" si="0">ROUND(X31*U31,2)</f>
        <v>495.41</v>
      </c>
      <c r="AB31" s="223"/>
      <c r="AC31" s="223"/>
      <c r="AD31" s="224"/>
      <c r="AE31" s="225">
        <f>ROUND(X31*(1+AI$18),2)</f>
        <v>265.44</v>
      </c>
      <c r="AF31" s="226"/>
      <c r="AG31" s="226"/>
      <c r="AH31" s="226">
        <f>ROUND(AE31*U31,2)</f>
        <v>637.05999999999995</v>
      </c>
      <c r="AI31" s="226"/>
      <c r="AJ31" s="226"/>
      <c r="AK31" s="226"/>
      <c r="AL31" s="226"/>
      <c r="AM31" s="227"/>
      <c r="AP31" s="34"/>
      <c r="AU31" s="9"/>
      <c r="AV31" s="9"/>
      <c r="AW31" s="228"/>
      <c r="AX31" s="228"/>
      <c r="AY31" s="228"/>
    </row>
    <row r="32" spans="1:51" ht="50.1" customHeight="1" x14ac:dyDescent="0.2">
      <c r="A32" s="150" t="s">
        <v>73</v>
      </c>
      <c r="B32" s="161" t="s">
        <v>126</v>
      </c>
      <c r="C32" s="162"/>
      <c r="D32" s="163" t="s">
        <v>53</v>
      </c>
      <c r="E32" s="164"/>
      <c r="F32" s="331" t="s">
        <v>125</v>
      </c>
      <c r="G32" s="332"/>
      <c r="H32" s="332"/>
      <c r="I32" s="332"/>
      <c r="J32" s="332"/>
      <c r="K32" s="332"/>
      <c r="L32" s="332"/>
      <c r="M32" s="332"/>
      <c r="N32" s="332"/>
      <c r="O32" s="332"/>
      <c r="P32" s="332"/>
      <c r="Q32" s="332"/>
      <c r="R32" s="333"/>
      <c r="S32" s="340" t="s">
        <v>67</v>
      </c>
      <c r="T32" s="341"/>
      <c r="U32" s="216">
        <v>97</v>
      </c>
      <c r="V32" s="217"/>
      <c r="W32" s="218"/>
      <c r="X32" s="219">
        <v>8.5500000000000007</v>
      </c>
      <c r="Y32" s="220"/>
      <c r="Z32" s="221"/>
      <c r="AA32" s="222">
        <f t="shared" si="0"/>
        <v>829.35</v>
      </c>
      <c r="AB32" s="223"/>
      <c r="AC32" s="223"/>
      <c r="AD32" s="224"/>
      <c r="AE32" s="225">
        <f>ROUND(X32*(1+AI$18),2)</f>
        <v>10.99</v>
      </c>
      <c r="AF32" s="226"/>
      <c r="AG32" s="226"/>
      <c r="AH32" s="226">
        <f>ROUND(AE32*U32,2)</f>
        <v>1066.03</v>
      </c>
      <c r="AI32" s="226"/>
      <c r="AJ32" s="226"/>
      <c r="AK32" s="226"/>
      <c r="AL32" s="226"/>
      <c r="AM32" s="227"/>
      <c r="AP32" s="34"/>
      <c r="AU32" s="9"/>
      <c r="AV32" s="9"/>
      <c r="AW32" s="229"/>
      <c r="AX32" s="229"/>
      <c r="AY32" s="229"/>
    </row>
    <row r="33" spans="1:51" s="42" customFormat="1" ht="65.099999999999994" customHeight="1" x14ac:dyDescent="0.2">
      <c r="A33" s="150" t="s">
        <v>103</v>
      </c>
      <c r="B33" s="161"/>
      <c r="C33" s="162"/>
      <c r="D33" s="163" t="s">
        <v>100</v>
      </c>
      <c r="E33" s="164"/>
      <c r="F33" s="331" t="s">
        <v>111</v>
      </c>
      <c r="G33" s="332"/>
      <c r="H33" s="332"/>
      <c r="I33" s="332"/>
      <c r="J33" s="332"/>
      <c r="K33" s="332"/>
      <c r="L33" s="332"/>
      <c r="M33" s="332"/>
      <c r="N33" s="332"/>
      <c r="O33" s="332"/>
      <c r="P33" s="332"/>
      <c r="Q33" s="332"/>
      <c r="R33" s="333"/>
      <c r="S33" s="340" t="s">
        <v>67</v>
      </c>
      <c r="T33" s="341"/>
      <c r="U33" s="216">
        <v>1420</v>
      </c>
      <c r="V33" s="217"/>
      <c r="W33" s="218"/>
      <c r="X33" s="219">
        <v>4.5</v>
      </c>
      <c r="Y33" s="220"/>
      <c r="Z33" s="221"/>
      <c r="AA33" s="222">
        <f t="shared" ref="AA33" si="1">ROUND(X33*U33,2)</f>
        <v>6390</v>
      </c>
      <c r="AB33" s="223"/>
      <c r="AC33" s="223"/>
      <c r="AD33" s="224"/>
      <c r="AE33" s="225">
        <f>ROUND(X33*(1+AI$18),2)</f>
        <v>5.79</v>
      </c>
      <c r="AF33" s="226"/>
      <c r="AG33" s="226"/>
      <c r="AH33" s="226">
        <f>ROUND(AE33*U33,2)</f>
        <v>8221.7999999999993</v>
      </c>
      <c r="AI33" s="226"/>
      <c r="AJ33" s="226"/>
      <c r="AK33" s="226"/>
      <c r="AL33" s="226"/>
      <c r="AM33" s="227"/>
      <c r="AP33" s="34"/>
      <c r="AT33" s="4"/>
      <c r="AU33" s="9"/>
      <c r="AV33" s="9"/>
      <c r="AW33" s="141"/>
      <c r="AX33" s="141"/>
      <c r="AY33" s="141"/>
    </row>
    <row r="34" spans="1:51" s="42" customFormat="1" ht="65.099999999999994" customHeight="1" x14ac:dyDescent="0.2">
      <c r="A34" s="150" t="s">
        <v>122</v>
      </c>
      <c r="B34" s="161" t="s">
        <v>124</v>
      </c>
      <c r="C34" s="162"/>
      <c r="D34" s="163" t="s">
        <v>53</v>
      </c>
      <c r="E34" s="164"/>
      <c r="F34" s="331" t="s">
        <v>123</v>
      </c>
      <c r="G34" s="332"/>
      <c r="H34" s="332"/>
      <c r="I34" s="332"/>
      <c r="J34" s="332"/>
      <c r="K34" s="332"/>
      <c r="L34" s="332"/>
      <c r="M34" s="332"/>
      <c r="N34" s="332"/>
      <c r="O34" s="332"/>
      <c r="P34" s="332"/>
      <c r="Q34" s="332"/>
      <c r="R34" s="333"/>
      <c r="S34" s="340" t="s">
        <v>71</v>
      </c>
      <c r="T34" s="341"/>
      <c r="U34" s="216">
        <v>1.68</v>
      </c>
      <c r="V34" s="217"/>
      <c r="W34" s="218"/>
      <c r="X34" s="219">
        <v>55.03</v>
      </c>
      <c r="Y34" s="220"/>
      <c r="Z34" s="221"/>
      <c r="AA34" s="222">
        <f t="shared" ref="AA34" si="2">ROUND(X34*U34,2)</f>
        <v>92.45</v>
      </c>
      <c r="AB34" s="223"/>
      <c r="AC34" s="223"/>
      <c r="AD34" s="224"/>
      <c r="AE34" s="225">
        <f>ROUND(X34*(1+AI$18),2)</f>
        <v>70.760000000000005</v>
      </c>
      <c r="AF34" s="226"/>
      <c r="AG34" s="226"/>
      <c r="AH34" s="226">
        <f>ROUND(AE34*U34,2)</f>
        <v>118.88</v>
      </c>
      <c r="AI34" s="226"/>
      <c r="AJ34" s="226"/>
      <c r="AK34" s="226"/>
      <c r="AL34" s="226"/>
      <c r="AM34" s="227"/>
      <c r="AP34" s="34"/>
      <c r="AT34" s="4"/>
      <c r="AU34" s="9"/>
      <c r="AV34" s="9"/>
      <c r="AW34" s="159"/>
      <c r="AX34" s="159"/>
      <c r="AY34" s="159"/>
    </row>
    <row r="35" spans="1:51" s="42" customFormat="1" ht="50.1" customHeight="1" x14ac:dyDescent="0.2">
      <c r="A35" s="153">
        <v>2</v>
      </c>
      <c r="B35" s="194"/>
      <c r="C35" s="195"/>
      <c r="D35" s="196"/>
      <c r="E35" s="197"/>
      <c r="F35" s="198" t="s">
        <v>132</v>
      </c>
      <c r="G35" s="199"/>
      <c r="H35" s="199"/>
      <c r="I35" s="199"/>
      <c r="J35" s="199"/>
      <c r="K35" s="199"/>
      <c r="L35" s="199"/>
      <c r="M35" s="199"/>
      <c r="N35" s="199"/>
      <c r="O35" s="199"/>
      <c r="P35" s="199"/>
      <c r="Q35" s="199"/>
      <c r="R35" s="200"/>
      <c r="S35" s="201"/>
      <c r="T35" s="202"/>
      <c r="U35" s="203"/>
      <c r="V35" s="204"/>
      <c r="W35" s="205"/>
      <c r="X35" s="206"/>
      <c r="Y35" s="207"/>
      <c r="Z35" s="208"/>
      <c r="AA35" s="209"/>
      <c r="AB35" s="210"/>
      <c r="AC35" s="210"/>
      <c r="AD35" s="211"/>
      <c r="AE35" s="212"/>
      <c r="AF35" s="213"/>
      <c r="AG35" s="213"/>
      <c r="AH35" s="214">
        <f>AH37+AH38+AH36</f>
        <v>4558.7528000000002</v>
      </c>
      <c r="AI35" s="214"/>
      <c r="AJ35" s="214"/>
      <c r="AK35" s="214"/>
      <c r="AL35" s="214"/>
      <c r="AM35" s="215"/>
      <c r="AP35" s="34"/>
      <c r="AR35" s="34"/>
      <c r="AS35" s="34"/>
      <c r="AT35" s="4"/>
      <c r="AU35" s="9"/>
      <c r="AV35" s="9"/>
      <c r="AW35" s="121"/>
      <c r="AX35" s="121"/>
      <c r="AY35" s="121"/>
    </row>
    <row r="36" spans="1:51" s="42" customFormat="1" ht="50.1" customHeight="1" x14ac:dyDescent="0.2">
      <c r="A36" s="150" t="s">
        <v>104</v>
      </c>
      <c r="B36" s="161" t="s">
        <v>129</v>
      </c>
      <c r="C36" s="162"/>
      <c r="D36" s="163" t="s">
        <v>128</v>
      </c>
      <c r="E36" s="164"/>
      <c r="F36" s="331" t="s">
        <v>127</v>
      </c>
      <c r="G36" s="332"/>
      <c r="H36" s="332"/>
      <c r="I36" s="332"/>
      <c r="J36" s="332"/>
      <c r="K36" s="332"/>
      <c r="L36" s="332"/>
      <c r="M36" s="332"/>
      <c r="N36" s="332"/>
      <c r="O36" s="332"/>
      <c r="P36" s="332"/>
      <c r="Q36" s="332"/>
      <c r="R36" s="333"/>
      <c r="S36" s="340" t="s">
        <v>130</v>
      </c>
      <c r="T36" s="341"/>
      <c r="U36" s="216">
        <v>0.42</v>
      </c>
      <c r="V36" s="217"/>
      <c r="W36" s="218"/>
      <c r="X36" s="219">
        <v>428.89</v>
      </c>
      <c r="Y36" s="220"/>
      <c r="Z36" s="221"/>
      <c r="AA36" s="222">
        <f t="shared" ref="AA36" si="3">ROUND(X36*U36,2)</f>
        <v>180.13</v>
      </c>
      <c r="AB36" s="223"/>
      <c r="AC36" s="223"/>
      <c r="AD36" s="224"/>
      <c r="AE36" s="225">
        <f>ROUND(X36*(1+AI$18),2)</f>
        <v>551.51</v>
      </c>
      <c r="AF36" s="226"/>
      <c r="AG36" s="226"/>
      <c r="AH36" s="226">
        <f>ROUND(AE36*U36,2)</f>
        <v>231.63</v>
      </c>
      <c r="AI36" s="226"/>
      <c r="AJ36" s="226"/>
      <c r="AK36" s="226"/>
      <c r="AL36" s="226"/>
      <c r="AM36" s="227"/>
      <c r="AP36" s="34"/>
      <c r="AR36" s="34"/>
      <c r="AS36" s="34"/>
      <c r="AT36" s="4"/>
      <c r="AU36" s="9"/>
      <c r="AV36" s="9"/>
      <c r="AW36" s="158"/>
      <c r="AX36" s="158"/>
      <c r="AY36" s="158"/>
    </row>
    <row r="37" spans="1:51" s="42" customFormat="1" ht="50.1" customHeight="1" x14ac:dyDescent="0.2">
      <c r="A37" s="150" t="s">
        <v>105</v>
      </c>
      <c r="B37" s="161" t="s">
        <v>142</v>
      </c>
      <c r="C37" s="162"/>
      <c r="D37" s="163" t="s">
        <v>53</v>
      </c>
      <c r="E37" s="164"/>
      <c r="F37" s="165" t="s">
        <v>141</v>
      </c>
      <c r="G37" s="166"/>
      <c r="H37" s="166"/>
      <c r="I37" s="166"/>
      <c r="J37" s="166"/>
      <c r="K37" s="166"/>
      <c r="L37" s="166"/>
      <c r="M37" s="166"/>
      <c r="N37" s="166"/>
      <c r="O37" s="166"/>
      <c r="P37" s="166"/>
      <c r="Q37" s="166"/>
      <c r="R37" s="167"/>
      <c r="S37" s="168" t="s">
        <v>66</v>
      </c>
      <c r="T37" s="169"/>
      <c r="U37" s="170">
        <v>2.34</v>
      </c>
      <c r="V37" s="171"/>
      <c r="W37" s="172"/>
      <c r="X37" s="173">
        <v>57.16</v>
      </c>
      <c r="Y37" s="174"/>
      <c r="Z37" s="174"/>
      <c r="AA37" s="175">
        <f t="shared" ref="AA37:AA38" si="4">ROUND(X37*U37,2)</f>
        <v>133.75</v>
      </c>
      <c r="AB37" s="176"/>
      <c r="AC37" s="176"/>
      <c r="AD37" s="177"/>
      <c r="AE37" s="178">
        <f>ROUND(X37*(1+AI$18),2)</f>
        <v>73.5</v>
      </c>
      <c r="AF37" s="179"/>
      <c r="AG37" s="179"/>
      <c r="AH37" s="179">
        <f>U37*AE37</f>
        <v>171.98999999999998</v>
      </c>
      <c r="AI37" s="179"/>
      <c r="AJ37" s="179"/>
      <c r="AK37" s="179"/>
      <c r="AL37" s="179"/>
      <c r="AM37" s="180"/>
      <c r="AP37" s="34"/>
      <c r="AS37" s="34"/>
      <c r="AT37" s="4"/>
      <c r="AU37" s="9"/>
      <c r="AV37" s="9"/>
      <c r="AW37" s="124"/>
      <c r="AX37" s="124"/>
      <c r="AY37" s="124"/>
    </row>
    <row r="38" spans="1:51" s="42" customFormat="1" ht="50.1" customHeight="1" x14ac:dyDescent="0.2">
      <c r="A38" s="150" t="s">
        <v>131</v>
      </c>
      <c r="B38" s="161" t="s">
        <v>93</v>
      </c>
      <c r="C38" s="162"/>
      <c r="D38" s="163" t="s">
        <v>53</v>
      </c>
      <c r="E38" s="164"/>
      <c r="F38" s="165" t="s">
        <v>92</v>
      </c>
      <c r="G38" s="166"/>
      <c r="H38" s="166"/>
      <c r="I38" s="166"/>
      <c r="J38" s="166"/>
      <c r="K38" s="166"/>
      <c r="L38" s="166"/>
      <c r="M38" s="166"/>
      <c r="N38" s="166"/>
      <c r="O38" s="166"/>
      <c r="P38" s="166"/>
      <c r="Q38" s="166"/>
      <c r="R38" s="167"/>
      <c r="S38" s="168" t="s">
        <v>71</v>
      </c>
      <c r="T38" s="169"/>
      <c r="U38" s="170">
        <v>5.32</v>
      </c>
      <c r="V38" s="171"/>
      <c r="W38" s="172"/>
      <c r="X38" s="173">
        <v>607.39</v>
      </c>
      <c r="Y38" s="174"/>
      <c r="Z38" s="174"/>
      <c r="AA38" s="175">
        <f t="shared" si="4"/>
        <v>3231.31</v>
      </c>
      <c r="AB38" s="176"/>
      <c r="AC38" s="176"/>
      <c r="AD38" s="177"/>
      <c r="AE38" s="178">
        <f>ROUND(X38*(1+AI$18),2)</f>
        <v>781.04</v>
      </c>
      <c r="AF38" s="179"/>
      <c r="AG38" s="179"/>
      <c r="AH38" s="179">
        <f>U38*AE38</f>
        <v>4155.1328000000003</v>
      </c>
      <c r="AI38" s="179"/>
      <c r="AJ38" s="179"/>
      <c r="AK38" s="179"/>
      <c r="AL38" s="179"/>
      <c r="AM38" s="180"/>
      <c r="AP38" s="34"/>
      <c r="AS38" s="34"/>
      <c r="AT38" s="4"/>
      <c r="AU38" s="9"/>
      <c r="AV38" s="9"/>
      <c r="AW38" s="120"/>
      <c r="AX38" s="120"/>
      <c r="AY38" s="120"/>
    </row>
    <row r="39" spans="1:51" s="42" customFormat="1" ht="50.1" customHeight="1" x14ac:dyDescent="0.2">
      <c r="A39" s="153">
        <v>3</v>
      </c>
      <c r="B39" s="194"/>
      <c r="C39" s="195"/>
      <c r="D39" s="196"/>
      <c r="E39" s="197"/>
      <c r="F39" s="198" t="s">
        <v>133</v>
      </c>
      <c r="G39" s="199"/>
      <c r="H39" s="199"/>
      <c r="I39" s="199"/>
      <c r="J39" s="199"/>
      <c r="K39" s="199"/>
      <c r="L39" s="199"/>
      <c r="M39" s="199"/>
      <c r="N39" s="199"/>
      <c r="O39" s="199"/>
      <c r="P39" s="199"/>
      <c r="Q39" s="199"/>
      <c r="R39" s="200"/>
      <c r="S39" s="201"/>
      <c r="T39" s="202"/>
      <c r="U39" s="203"/>
      <c r="V39" s="204"/>
      <c r="W39" s="205"/>
      <c r="X39" s="206"/>
      <c r="Y39" s="207"/>
      <c r="Z39" s="208"/>
      <c r="AA39" s="209"/>
      <c r="AB39" s="210"/>
      <c r="AC39" s="210"/>
      <c r="AD39" s="211"/>
      <c r="AE39" s="212"/>
      <c r="AF39" s="213"/>
      <c r="AG39" s="213"/>
      <c r="AH39" s="214">
        <f>AH40+AH41+AH42+AH43+AH44+AH45+AH46+AH47</f>
        <v>23213.468299999997</v>
      </c>
      <c r="AI39" s="214"/>
      <c r="AJ39" s="214"/>
      <c r="AK39" s="214"/>
      <c r="AL39" s="214"/>
      <c r="AM39" s="215"/>
      <c r="AP39" s="34"/>
      <c r="AS39" s="34"/>
      <c r="AT39" s="4"/>
      <c r="AU39" s="9"/>
      <c r="AV39" s="9"/>
      <c r="AW39" s="158"/>
      <c r="AX39" s="158"/>
      <c r="AY39" s="158"/>
    </row>
    <row r="40" spans="1:51" s="42" customFormat="1" ht="80.099999999999994" customHeight="1" x14ac:dyDescent="0.2">
      <c r="A40" s="150" t="s">
        <v>106</v>
      </c>
      <c r="B40" s="161" t="s">
        <v>144</v>
      </c>
      <c r="C40" s="162"/>
      <c r="D40" s="163" t="s">
        <v>53</v>
      </c>
      <c r="E40" s="164"/>
      <c r="F40" s="165" t="s">
        <v>143</v>
      </c>
      <c r="G40" s="166"/>
      <c r="H40" s="166"/>
      <c r="I40" s="166"/>
      <c r="J40" s="166"/>
      <c r="K40" s="166"/>
      <c r="L40" s="166"/>
      <c r="M40" s="166"/>
      <c r="N40" s="166"/>
      <c r="O40" s="166"/>
      <c r="P40" s="166"/>
      <c r="Q40" s="166"/>
      <c r="R40" s="167"/>
      <c r="S40" s="168" t="s">
        <v>66</v>
      </c>
      <c r="T40" s="169"/>
      <c r="U40" s="170">
        <v>8.91</v>
      </c>
      <c r="V40" s="171"/>
      <c r="W40" s="172"/>
      <c r="X40" s="173">
        <v>101.61</v>
      </c>
      <c r="Y40" s="174"/>
      <c r="Z40" s="174"/>
      <c r="AA40" s="175">
        <f t="shared" ref="AA40:AA43" si="5">ROUND(X40*U40,2)</f>
        <v>905.35</v>
      </c>
      <c r="AB40" s="176"/>
      <c r="AC40" s="176"/>
      <c r="AD40" s="177"/>
      <c r="AE40" s="178">
        <f>ROUND(X40*(1+AI$18),2)</f>
        <v>130.66</v>
      </c>
      <c r="AF40" s="179"/>
      <c r="AG40" s="179"/>
      <c r="AH40" s="179">
        <f>U40*AE40</f>
        <v>1164.1805999999999</v>
      </c>
      <c r="AI40" s="179"/>
      <c r="AJ40" s="179"/>
      <c r="AK40" s="179"/>
      <c r="AL40" s="179"/>
      <c r="AM40" s="180"/>
      <c r="AP40" s="34"/>
      <c r="AS40" s="34"/>
      <c r="AT40" s="4"/>
      <c r="AU40" s="9"/>
      <c r="AV40" s="9"/>
      <c r="AW40" s="158"/>
      <c r="AX40" s="158"/>
      <c r="AY40" s="158"/>
    </row>
    <row r="41" spans="1:51" s="42" customFormat="1" ht="80.099999999999994" customHeight="1" x14ac:dyDescent="0.2">
      <c r="A41" s="150" t="s">
        <v>107</v>
      </c>
      <c r="B41" s="161" t="s">
        <v>149</v>
      </c>
      <c r="C41" s="162"/>
      <c r="D41" s="163" t="s">
        <v>53</v>
      </c>
      <c r="E41" s="164"/>
      <c r="F41" s="165" t="s">
        <v>150</v>
      </c>
      <c r="G41" s="166"/>
      <c r="H41" s="166"/>
      <c r="I41" s="166"/>
      <c r="J41" s="166"/>
      <c r="K41" s="166"/>
      <c r="L41" s="166"/>
      <c r="M41" s="166"/>
      <c r="N41" s="166"/>
      <c r="O41" s="166"/>
      <c r="P41" s="166"/>
      <c r="Q41" s="166"/>
      <c r="R41" s="167"/>
      <c r="S41" s="168" t="s">
        <v>148</v>
      </c>
      <c r="T41" s="169"/>
      <c r="U41" s="170">
        <v>115</v>
      </c>
      <c r="V41" s="171"/>
      <c r="W41" s="172"/>
      <c r="X41" s="173">
        <v>10.63</v>
      </c>
      <c r="Y41" s="174"/>
      <c r="Z41" s="174"/>
      <c r="AA41" s="175">
        <f t="shared" ref="AA41" si="6">ROUND(X41*U41,2)</f>
        <v>1222.45</v>
      </c>
      <c r="AB41" s="176"/>
      <c r="AC41" s="176"/>
      <c r="AD41" s="177"/>
      <c r="AE41" s="178">
        <f>ROUND(X41*(1+AI$18),2)</f>
        <v>13.67</v>
      </c>
      <c r="AF41" s="179"/>
      <c r="AG41" s="179"/>
      <c r="AH41" s="179">
        <f>U41*AE41</f>
        <v>1572.05</v>
      </c>
      <c r="AI41" s="179"/>
      <c r="AJ41" s="179"/>
      <c r="AK41" s="179"/>
      <c r="AL41" s="179"/>
      <c r="AM41" s="180"/>
      <c r="AP41" s="34"/>
      <c r="AS41" s="34"/>
      <c r="AT41" s="4"/>
      <c r="AU41" s="9"/>
      <c r="AV41" s="9"/>
      <c r="AW41" s="158"/>
      <c r="AX41" s="158"/>
      <c r="AY41" s="158"/>
    </row>
    <row r="42" spans="1:51" s="42" customFormat="1" ht="80.099999999999994" customHeight="1" x14ac:dyDescent="0.2">
      <c r="A42" s="150" t="s">
        <v>134</v>
      </c>
      <c r="B42" s="161" t="s">
        <v>149</v>
      </c>
      <c r="C42" s="162"/>
      <c r="D42" s="163" t="s">
        <v>53</v>
      </c>
      <c r="E42" s="164"/>
      <c r="F42" s="165" t="s">
        <v>147</v>
      </c>
      <c r="G42" s="166"/>
      <c r="H42" s="166"/>
      <c r="I42" s="166"/>
      <c r="J42" s="166"/>
      <c r="K42" s="166"/>
      <c r="L42" s="166"/>
      <c r="M42" s="166"/>
      <c r="N42" s="166"/>
      <c r="O42" s="166"/>
      <c r="P42" s="166"/>
      <c r="Q42" s="166"/>
      <c r="R42" s="167"/>
      <c r="S42" s="168" t="s">
        <v>148</v>
      </c>
      <c r="T42" s="169"/>
      <c r="U42" s="170">
        <v>85</v>
      </c>
      <c r="V42" s="171"/>
      <c r="W42" s="172"/>
      <c r="X42" s="173">
        <v>12.05</v>
      </c>
      <c r="Y42" s="174"/>
      <c r="Z42" s="174"/>
      <c r="AA42" s="175">
        <f t="shared" ref="AA42" si="7">ROUND(X42*U42,2)</f>
        <v>1024.25</v>
      </c>
      <c r="AB42" s="176"/>
      <c r="AC42" s="176"/>
      <c r="AD42" s="177"/>
      <c r="AE42" s="178">
        <f>ROUND(X42*(1+AI$18),2)</f>
        <v>15.5</v>
      </c>
      <c r="AF42" s="179"/>
      <c r="AG42" s="179"/>
      <c r="AH42" s="179">
        <f>U42*AE42</f>
        <v>1317.5</v>
      </c>
      <c r="AI42" s="179"/>
      <c r="AJ42" s="179"/>
      <c r="AK42" s="179"/>
      <c r="AL42" s="179"/>
      <c r="AM42" s="180"/>
      <c r="AP42" s="34"/>
      <c r="AS42" s="34"/>
      <c r="AT42" s="4"/>
      <c r="AU42" s="9"/>
      <c r="AV42" s="9"/>
      <c r="AW42" s="158"/>
      <c r="AX42" s="158"/>
      <c r="AY42" s="158"/>
    </row>
    <row r="43" spans="1:51" s="42" customFormat="1" ht="50.1" customHeight="1" x14ac:dyDescent="0.2">
      <c r="A43" s="150" t="s">
        <v>135</v>
      </c>
      <c r="B43" s="161" t="s">
        <v>93</v>
      </c>
      <c r="C43" s="162"/>
      <c r="D43" s="163" t="s">
        <v>53</v>
      </c>
      <c r="E43" s="164"/>
      <c r="F43" s="165" t="s">
        <v>92</v>
      </c>
      <c r="G43" s="166"/>
      <c r="H43" s="166"/>
      <c r="I43" s="166"/>
      <c r="J43" s="166"/>
      <c r="K43" s="166"/>
      <c r="L43" s="166"/>
      <c r="M43" s="166"/>
      <c r="N43" s="166"/>
      <c r="O43" s="166"/>
      <c r="P43" s="166"/>
      <c r="Q43" s="166"/>
      <c r="R43" s="167"/>
      <c r="S43" s="168" t="s">
        <v>71</v>
      </c>
      <c r="T43" s="169"/>
      <c r="U43" s="170">
        <v>14.85</v>
      </c>
      <c r="V43" s="171"/>
      <c r="W43" s="172"/>
      <c r="X43" s="173">
        <v>607.39</v>
      </c>
      <c r="Y43" s="174"/>
      <c r="Z43" s="174"/>
      <c r="AA43" s="175">
        <f t="shared" si="5"/>
        <v>9019.74</v>
      </c>
      <c r="AB43" s="176"/>
      <c r="AC43" s="176"/>
      <c r="AD43" s="177"/>
      <c r="AE43" s="178">
        <f>ROUND(X43*(1+AI$18),2)</f>
        <v>781.04</v>
      </c>
      <c r="AF43" s="179"/>
      <c r="AG43" s="179"/>
      <c r="AH43" s="179">
        <f>U43*AE43</f>
        <v>11598.444</v>
      </c>
      <c r="AI43" s="179"/>
      <c r="AJ43" s="179"/>
      <c r="AK43" s="179"/>
      <c r="AL43" s="179"/>
      <c r="AM43" s="180"/>
      <c r="AP43" s="34"/>
      <c r="AS43" s="34"/>
      <c r="AT43" s="4"/>
      <c r="AU43" s="9"/>
      <c r="AV43" s="9"/>
      <c r="AW43" s="158"/>
      <c r="AX43" s="158"/>
      <c r="AY43" s="158"/>
    </row>
    <row r="44" spans="1:51" s="42" customFormat="1" ht="50.1" customHeight="1" x14ac:dyDescent="0.2">
      <c r="A44" s="150" t="s">
        <v>136</v>
      </c>
      <c r="B44" s="161">
        <v>94990</v>
      </c>
      <c r="C44" s="162"/>
      <c r="D44" s="163" t="s">
        <v>116</v>
      </c>
      <c r="E44" s="164"/>
      <c r="F44" s="165" t="s">
        <v>145</v>
      </c>
      <c r="G44" s="166"/>
      <c r="H44" s="166"/>
      <c r="I44" s="166"/>
      <c r="J44" s="166"/>
      <c r="K44" s="166"/>
      <c r="L44" s="166"/>
      <c r="M44" s="166"/>
      <c r="N44" s="166"/>
      <c r="O44" s="166"/>
      <c r="P44" s="166"/>
      <c r="Q44" s="166"/>
      <c r="R44" s="167"/>
      <c r="S44" s="168" t="s">
        <v>71</v>
      </c>
      <c r="T44" s="169"/>
      <c r="U44" s="170">
        <v>6.39</v>
      </c>
      <c r="V44" s="171"/>
      <c r="W44" s="172"/>
      <c r="X44" s="173">
        <v>749.54</v>
      </c>
      <c r="Y44" s="174"/>
      <c r="Z44" s="174"/>
      <c r="AA44" s="175">
        <f t="shared" ref="AA44" si="8">ROUND(X44*U44,2)</f>
        <v>4789.5600000000004</v>
      </c>
      <c r="AB44" s="176"/>
      <c r="AC44" s="176"/>
      <c r="AD44" s="177"/>
      <c r="AE44" s="178">
        <f>ROUND(X44*(1+AI$18),2)</f>
        <v>963.83</v>
      </c>
      <c r="AF44" s="179"/>
      <c r="AG44" s="179"/>
      <c r="AH44" s="179">
        <f>U44*AE44</f>
        <v>6158.8737000000001</v>
      </c>
      <c r="AI44" s="179"/>
      <c r="AJ44" s="179"/>
      <c r="AK44" s="179"/>
      <c r="AL44" s="179"/>
      <c r="AM44" s="180"/>
      <c r="AP44" s="34"/>
      <c r="AS44" s="34"/>
      <c r="AT44" s="4"/>
      <c r="AU44" s="9"/>
      <c r="AV44" s="9"/>
      <c r="AW44" s="158"/>
      <c r="AX44" s="158"/>
      <c r="AY44" s="158"/>
    </row>
    <row r="45" spans="1:51" s="42" customFormat="1" ht="50.1" customHeight="1" x14ac:dyDescent="0.2">
      <c r="A45" s="150" t="s">
        <v>146</v>
      </c>
      <c r="B45" s="181" t="s">
        <v>138</v>
      </c>
      <c r="C45" s="182"/>
      <c r="D45" s="163" t="s">
        <v>53</v>
      </c>
      <c r="E45" s="164"/>
      <c r="F45" s="165" t="s">
        <v>137</v>
      </c>
      <c r="G45" s="166"/>
      <c r="H45" s="166"/>
      <c r="I45" s="166"/>
      <c r="J45" s="166"/>
      <c r="K45" s="166"/>
      <c r="L45" s="166"/>
      <c r="M45" s="166"/>
      <c r="N45" s="166"/>
      <c r="O45" s="166"/>
      <c r="P45" s="166"/>
      <c r="Q45" s="166"/>
      <c r="R45" s="167"/>
      <c r="S45" s="168" t="s">
        <v>66</v>
      </c>
      <c r="T45" s="169"/>
      <c r="U45" s="183">
        <v>21.13</v>
      </c>
      <c r="V45" s="184"/>
      <c r="W45" s="185"/>
      <c r="X45" s="186">
        <v>7.45</v>
      </c>
      <c r="Y45" s="187"/>
      <c r="Z45" s="187"/>
      <c r="AA45" s="188">
        <f t="shared" ref="AA45:AA47" si="9">ROUND(X45*U45,2)</f>
        <v>157.41999999999999</v>
      </c>
      <c r="AB45" s="189"/>
      <c r="AC45" s="189"/>
      <c r="AD45" s="190"/>
      <c r="AE45" s="191">
        <f t="shared" ref="AE45:AE47" si="10">ROUND(X45*(1+AI$18),2)</f>
        <v>9.58</v>
      </c>
      <c r="AF45" s="192"/>
      <c r="AG45" s="193"/>
      <c r="AH45" s="179">
        <f t="shared" ref="AH45:AH47" si="11">ROUND(AE45*U45,2)</f>
        <v>202.43</v>
      </c>
      <c r="AI45" s="179"/>
      <c r="AJ45" s="179"/>
      <c r="AK45" s="179"/>
      <c r="AL45" s="179"/>
      <c r="AM45" s="180"/>
      <c r="AP45" s="34"/>
      <c r="AS45" s="34"/>
      <c r="AT45" s="4"/>
      <c r="AU45" s="9"/>
      <c r="AV45" s="9"/>
      <c r="AW45" s="158"/>
      <c r="AX45" s="158"/>
      <c r="AY45" s="158"/>
    </row>
    <row r="46" spans="1:51" s="42" customFormat="1" ht="50.1" customHeight="1" x14ac:dyDescent="0.2">
      <c r="A46" s="150" t="s">
        <v>163</v>
      </c>
      <c r="B46" s="181" t="s">
        <v>140</v>
      </c>
      <c r="C46" s="182"/>
      <c r="D46" s="163" t="s">
        <v>53</v>
      </c>
      <c r="E46" s="164"/>
      <c r="F46" s="165" t="s">
        <v>139</v>
      </c>
      <c r="G46" s="166"/>
      <c r="H46" s="166"/>
      <c r="I46" s="166"/>
      <c r="J46" s="166"/>
      <c r="K46" s="166"/>
      <c r="L46" s="166"/>
      <c r="M46" s="166"/>
      <c r="N46" s="166"/>
      <c r="O46" s="166"/>
      <c r="P46" s="166"/>
      <c r="Q46" s="166"/>
      <c r="R46" s="167"/>
      <c r="S46" s="168" t="s">
        <v>66</v>
      </c>
      <c r="T46" s="169"/>
      <c r="U46" s="183">
        <v>21.13</v>
      </c>
      <c r="V46" s="184"/>
      <c r="W46" s="185"/>
      <c r="X46" s="186">
        <v>26.61</v>
      </c>
      <c r="Y46" s="187"/>
      <c r="Z46" s="187"/>
      <c r="AA46" s="188">
        <f t="shared" si="9"/>
        <v>562.27</v>
      </c>
      <c r="AB46" s="189"/>
      <c r="AC46" s="189"/>
      <c r="AD46" s="190"/>
      <c r="AE46" s="191">
        <f t="shared" si="10"/>
        <v>34.22</v>
      </c>
      <c r="AF46" s="192"/>
      <c r="AG46" s="193"/>
      <c r="AH46" s="179">
        <f t="shared" si="11"/>
        <v>723.07</v>
      </c>
      <c r="AI46" s="179"/>
      <c r="AJ46" s="179"/>
      <c r="AK46" s="179"/>
      <c r="AL46" s="179"/>
      <c r="AM46" s="180"/>
      <c r="AP46" s="34"/>
      <c r="AS46" s="34"/>
      <c r="AT46" s="4"/>
      <c r="AU46" s="9"/>
      <c r="AV46" s="9"/>
      <c r="AW46" s="158"/>
      <c r="AX46" s="158"/>
      <c r="AY46" s="158"/>
    </row>
    <row r="47" spans="1:51" s="42" customFormat="1" ht="50.1" customHeight="1" x14ac:dyDescent="0.2">
      <c r="A47" s="150" t="s">
        <v>164</v>
      </c>
      <c r="B47" s="181" t="s">
        <v>102</v>
      </c>
      <c r="C47" s="182"/>
      <c r="D47" s="163" t="s">
        <v>53</v>
      </c>
      <c r="E47" s="164"/>
      <c r="F47" s="165" t="s">
        <v>101</v>
      </c>
      <c r="G47" s="166"/>
      <c r="H47" s="166"/>
      <c r="I47" s="166"/>
      <c r="J47" s="166"/>
      <c r="K47" s="166"/>
      <c r="L47" s="166"/>
      <c r="M47" s="166"/>
      <c r="N47" s="166"/>
      <c r="O47" s="166"/>
      <c r="P47" s="166"/>
      <c r="Q47" s="166"/>
      <c r="R47" s="167"/>
      <c r="S47" s="168" t="s">
        <v>66</v>
      </c>
      <c r="T47" s="169"/>
      <c r="U47" s="183">
        <v>8.73</v>
      </c>
      <c r="V47" s="184"/>
      <c r="W47" s="185"/>
      <c r="X47" s="186">
        <v>42.48</v>
      </c>
      <c r="Y47" s="187"/>
      <c r="Z47" s="187"/>
      <c r="AA47" s="188">
        <f t="shared" si="9"/>
        <v>370.85</v>
      </c>
      <c r="AB47" s="189"/>
      <c r="AC47" s="189"/>
      <c r="AD47" s="190"/>
      <c r="AE47" s="191">
        <f t="shared" si="10"/>
        <v>54.63</v>
      </c>
      <c r="AF47" s="192"/>
      <c r="AG47" s="193"/>
      <c r="AH47" s="179">
        <f t="shared" si="11"/>
        <v>476.92</v>
      </c>
      <c r="AI47" s="179"/>
      <c r="AJ47" s="179"/>
      <c r="AK47" s="179"/>
      <c r="AL47" s="179"/>
      <c r="AM47" s="180"/>
      <c r="AP47" s="34"/>
      <c r="AS47" s="34"/>
      <c r="AT47" s="4"/>
      <c r="AU47" s="9"/>
      <c r="AV47" s="9"/>
      <c r="AW47" s="158"/>
      <c r="AX47" s="158"/>
      <c r="AY47" s="158"/>
    </row>
    <row r="48" spans="1:51" s="42" customFormat="1" ht="50.1" customHeight="1" x14ac:dyDescent="0.2">
      <c r="A48" s="153">
        <v>4</v>
      </c>
      <c r="B48" s="194"/>
      <c r="C48" s="195"/>
      <c r="D48" s="196"/>
      <c r="E48" s="197"/>
      <c r="F48" s="198" t="s">
        <v>74</v>
      </c>
      <c r="G48" s="199"/>
      <c r="H48" s="199"/>
      <c r="I48" s="199"/>
      <c r="J48" s="199"/>
      <c r="K48" s="199"/>
      <c r="L48" s="199"/>
      <c r="M48" s="199"/>
      <c r="N48" s="199"/>
      <c r="O48" s="199"/>
      <c r="P48" s="199"/>
      <c r="Q48" s="199"/>
      <c r="R48" s="200"/>
      <c r="S48" s="201"/>
      <c r="T48" s="202"/>
      <c r="U48" s="203"/>
      <c r="V48" s="204"/>
      <c r="W48" s="205"/>
      <c r="X48" s="206"/>
      <c r="Y48" s="207"/>
      <c r="Z48" s="208"/>
      <c r="AA48" s="209"/>
      <c r="AB48" s="210"/>
      <c r="AC48" s="210"/>
      <c r="AD48" s="211"/>
      <c r="AE48" s="212"/>
      <c r="AF48" s="213"/>
      <c r="AG48" s="213"/>
      <c r="AH48" s="214">
        <f>AH49+AH50</f>
        <v>31463.02</v>
      </c>
      <c r="AI48" s="214"/>
      <c r="AJ48" s="214"/>
      <c r="AK48" s="214"/>
      <c r="AL48" s="214"/>
      <c r="AM48" s="215"/>
      <c r="AP48" s="34"/>
      <c r="AT48" s="4"/>
      <c r="AU48" s="9"/>
      <c r="AV48" s="9"/>
      <c r="AW48" s="122"/>
      <c r="AX48" s="122"/>
      <c r="AY48" s="122"/>
    </row>
    <row r="49" spans="1:51" s="42" customFormat="1" ht="50.1" customHeight="1" x14ac:dyDescent="0.2">
      <c r="A49" s="150" t="s">
        <v>108</v>
      </c>
      <c r="B49" s="181" t="s">
        <v>84</v>
      </c>
      <c r="C49" s="182"/>
      <c r="D49" s="163" t="s">
        <v>53</v>
      </c>
      <c r="E49" s="164"/>
      <c r="F49" s="165" t="s">
        <v>83</v>
      </c>
      <c r="G49" s="166"/>
      <c r="H49" s="166"/>
      <c r="I49" s="166"/>
      <c r="J49" s="166"/>
      <c r="K49" s="166"/>
      <c r="L49" s="166"/>
      <c r="M49" s="166"/>
      <c r="N49" s="166"/>
      <c r="O49" s="166"/>
      <c r="P49" s="166"/>
      <c r="Q49" s="166"/>
      <c r="R49" s="167"/>
      <c r="S49" s="168" t="s">
        <v>66</v>
      </c>
      <c r="T49" s="169"/>
      <c r="U49" s="183">
        <v>221.4</v>
      </c>
      <c r="V49" s="184"/>
      <c r="W49" s="185"/>
      <c r="X49" s="186">
        <v>17.53</v>
      </c>
      <c r="Y49" s="187"/>
      <c r="Z49" s="187"/>
      <c r="AA49" s="188">
        <f t="shared" ref="AA49" si="12">ROUND(X49*U49,2)</f>
        <v>3881.14</v>
      </c>
      <c r="AB49" s="189"/>
      <c r="AC49" s="189"/>
      <c r="AD49" s="190"/>
      <c r="AE49" s="191">
        <f>ROUND(X49*(1+AI$18),2)</f>
        <v>22.54</v>
      </c>
      <c r="AF49" s="192"/>
      <c r="AG49" s="193"/>
      <c r="AH49" s="179">
        <f>ROUND(AE49*U49,2)</f>
        <v>4990.3599999999997</v>
      </c>
      <c r="AI49" s="179"/>
      <c r="AJ49" s="179"/>
      <c r="AK49" s="179"/>
      <c r="AL49" s="179"/>
      <c r="AM49" s="180"/>
      <c r="AP49" s="34"/>
      <c r="AT49" s="4"/>
      <c r="AU49" s="9"/>
      <c r="AV49" s="9"/>
      <c r="AW49" s="123"/>
      <c r="AX49" s="123"/>
      <c r="AY49" s="123"/>
    </row>
    <row r="50" spans="1:51" s="42" customFormat="1" ht="50.1" customHeight="1" x14ac:dyDescent="0.2">
      <c r="A50" s="150" t="s">
        <v>109</v>
      </c>
      <c r="B50" s="181" t="s">
        <v>86</v>
      </c>
      <c r="C50" s="182"/>
      <c r="D50" s="163" t="s">
        <v>53</v>
      </c>
      <c r="E50" s="164"/>
      <c r="F50" s="165" t="s">
        <v>85</v>
      </c>
      <c r="G50" s="166"/>
      <c r="H50" s="166"/>
      <c r="I50" s="166"/>
      <c r="J50" s="166"/>
      <c r="K50" s="166"/>
      <c r="L50" s="166"/>
      <c r="M50" s="166"/>
      <c r="N50" s="166"/>
      <c r="O50" s="166"/>
      <c r="P50" s="166"/>
      <c r="Q50" s="166"/>
      <c r="R50" s="167"/>
      <c r="S50" s="168" t="s">
        <v>66</v>
      </c>
      <c r="T50" s="169"/>
      <c r="U50" s="183">
        <v>706.88</v>
      </c>
      <c r="V50" s="184"/>
      <c r="W50" s="185"/>
      <c r="X50" s="186">
        <v>29.12</v>
      </c>
      <c r="Y50" s="187"/>
      <c r="Z50" s="187"/>
      <c r="AA50" s="188">
        <f t="shared" ref="AA50" si="13">ROUND(X50*U50,2)</f>
        <v>20584.349999999999</v>
      </c>
      <c r="AB50" s="189"/>
      <c r="AC50" s="189"/>
      <c r="AD50" s="190"/>
      <c r="AE50" s="191">
        <f>ROUND(X50*(1+AI$18),2)</f>
        <v>37.450000000000003</v>
      </c>
      <c r="AF50" s="192"/>
      <c r="AG50" s="193"/>
      <c r="AH50" s="179">
        <f>ROUND(AE50*U50,2)</f>
        <v>26472.66</v>
      </c>
      <c r="AI50" s="179"/>
      <c r="AJ50" s="179"/>
      <c r="AK50" s="179"/>
      <c r="AL50" s="179"/>
      <c r="AM50" s="180"/>
      <c r="AP50" s="34"/>
      <c r="AT50" s="4"/>
      <c r="AU50" s="9"/>
      <c r="AV50" s="9"/>
      <c r="AW50" s="117"/>
      <c r="AX50" s="117"/>
      <c r="AY50" s="117"/>
    </row>
    <row r="51" spans="1:51" s="42" customFormat="1" ht="50.1" customHeight="1" x14ac:dyDescent="0.2">
      <c r="A51" s="153">
        <v>5</v>
      </c>
      <c r="B51" s="194"/>
      <c r="C51" s="195"/>
      <c r="D51" s="196"/>
      <c r="E51" s="197"/>
      <c r="F51" s="198" t="s">
        <v>75</v>
      </c>
      <c r="G51" s="199"/>
      <c r="H51" s="199"/>
      <c r="I51" s="199"/>
      <c r="J51" s="199"/>
      <c r="K51" s="199"/>
      <c r="L51" s="199"/>
      <c r="M51" s="199"/>
      <c r="N51" s="199"/>
      <c r="O51" s="199"/>
      <c r="P51" s="199"/>
      <c r="Q51" s="199"/>
      <c r="R51" s="200"/>
      <c r="S51" s="201"/>
      <c r="T51" s="202"/>
      <c r="U51" s="203"/>
      <c r="V51" s="204"/>
      <c r="W51" s="205"/>
      <c r="X51" s="206"/>
      <c r="Y51" s="207"/>
      <c r="Z51" s="208"/>
      <c r="AA51" s="209"/>
      <c r="AB51" s="210"/>
      <c r="AC51" s="210"/>
      <c r="AD51" s="211"/>
      <c r="AE51" s="212"/>
      <c r="AF51" s="213"/>
      <c r="AG51" s="213"/>
      <c r="AH51" s="214">
        <f>AH52+AH54+AH55+AH58+AH56+AH59+AH53+AH60+AH61+AH62+AH57</f>
        <v>295074.77999999997</v>
      </c>
      <c r="AI51" s="214"/>
      <c r="AJ51" s="214"/>
      <c r="AK51" s="214"/>
      <c r="AL51" s="214"/>
      <c r="AM51" s="215"/>
      <c r="AP51" s="34"/>
      <c r="AT51" s="4"/>
      <c r="AU51" s="9"/>
      <c r="AV51" s="9"/>
      <c r="AW51" s="121"/>
      <c r="AX51" s="121"/>
      <c r="AY51" s="121"/>
    </row>
    <row r="52" spans="1:51" s="42" customFormat="1" ht="50.1" customHeight="1" x14ac:dyDescent="0.2">
      <c r="A52" s="150" t="s">
        <v>110</v>
      </c>
      <c r="B52" s="181" t="s">
        <v>97</v>
      </c>
      <c r="C52" s="182"/>
      <c r="D52" s="163" t="s">
        <v>53</v>
      </c>
      <c r="E52" s="164"/>
      <c r="F52" s="165" t="s">
        <v>96</v>
      </c>
      <c r="G52" s="166"/>
      <c r="H52" s="166"/>
      <c r="I52" s="166"/>
      <c r="J52" s="166"/>
      <c r="K52" s="166"/>
      <c r="L52" s="166"/>
      <c r="M52" s="166"/>
      <c r="N52" s="166"/>
      <c r="O52" s="166"/>
      <c r="P52" s="166"/>
      <c r="Q52" s="166"/>
      <c r="R52" s="167"/>
      <c r="S52" s="168" t="s">
        <v>66</v>
      </c>
      <c r="T52" s="169"/>
      <c r="U52" s="183">
        <v>602.04</v>
      </c>
      <c r="V52" s="184"/>
      <c r="W52" s="185"/>
      <c r="X52" s="186">
        <v>318.79000000000002</v>
      </c>
      <c r="Y52" s="187"/>
      <c r="Z52" s="187"/>
      <c r="AA52" s="188">
        <f t="shared" ref="AA52" si="14">ROUND(X52*U52,2)</f>
        <v>191924.33</v>
      </c>
      <c r="AB52" s="189"/>
      <c r="AC52" s="189"/>
      <c r="AD52" s="190"/>
      <c r="AE52" s="191">
        <f t="shared" ref="AE52" si="15">ROUND(X52*(1+AI$18),2)</f>
        <v>409.93</v>
      </c>
      <c r="AF52" s="192"/>
      <c r="AG52" s="193"/>
      <c r="AH52" s="179">
        <f t="shared" ref="AH52" si="16">ROUND(AE52*U52,2)</f>
        <v>246794.26</v>
      </c>
      <c r="AI52" s="179"/>
      <c r="AJ52" s="179"/>
      <c r="AK52" s="179"/>
      <c r="AL52" s="179"/>
      <c r="AM52" s="180"/>
      <c r="AP52" s="34"/>
      <c r="AT52" s="4"/>
      <c r="AU52" s="9"/>
      <c r="AV52" s="9"/>
      <c r="AW52" s="154"/>
      <c r="AX52" s="154"/>
      <c r="AY52" s="154"/>
    </row>
    <row r="53" spans="1:51" s="42" customFormat="1" ht="50.1" customHeight="1" x14ac:dyDescent="0.2">
      <c r="A53" s="150" t="s">
        <v>151</v>
      </c>
      <c r="B53" s="181" t="s">
        <v>115</v>
      </c>
      <c r="C53" s="182"/>
      <c r="D53" s="163" t="s">
        <v>53</v>
      </c>
      <c r="E53" s="164"/>
      <c r="F53" s="165" t="s">
        <v>114</v>
      </c>
      <c r="G53" s="166"/>
      <c r="H53" s="166"/>
      <c r="I53" s="166"/>
      <c r="J53" s="166"/>
      <c r="K53" s="166"/>
      <c r="L53" s="166"/>
      <c r="M53" s="166"/>
      <c r="N53" s="166"/>
      <c r="O53" s="166"/>
      <c r="P53" s="166"/>
      <c r="Q53" s="166"/>
      <c r="R53" s="167"/>
      <c r="S53" s="168" t="s">
        <v>66</v>
      </c>
      <c r="T53" s="169"/>
      <c r="U53" s="183">
        <v>36.4</v>
      </c>
      <c r="V53" s="184"/>
      <c r="W53" s="185"/>
      <c r="X53" s="186">
        <v>315.24</v>
      </c>
      <c r="Y53" s="187"/>
      <c r="Z53" s="187"/>
      <c r="AA53" s="188">
        <f t="shared" ref="AA53" si="17">ROUND(X53*U53,2)</f>
        <v>11474.74</v>
      </c>
      <c r="AB53" s="189"/>
      <c r="AC53" s="189"/>
      <c r="AD53" s="190"/>
      <c r="AE53" s="191">
        <f t="shared" ref="AE53" si="18">ROUND(X53*(1+AI$18),2)</f>
        <v>405.37</v>
      </c>
      <c r="AF53" s="192"/>
      <c r="AG53" s="193"/>
      <c r="AH53" s="179">
        <f t="shared" ref="AH53" si="19">ROUND(AE53*U53,2)</f>
        <v>14755.47</v>
      </c>
      <c r="AI53" s="179"/>
      <c r="AJ53" s="179"/>
      <c r="AK53" s="179"/>
      <c r="AL53" s="179"/>
      <c r="AM53" s="180"/>
      <c r="AP53" s="34"/>
      <c r="AT53" s="4"/>
      <c r="AU53" s="9"/>
      <c r="AV53" s="9"/>
      <c r="AW53" s="155"/>
      <c r="AX53" s="155"/>
      <c r="AY53" s="155"/>
    </row>
    <row r="54" spans="1:51" s="42" customFormat="1" ht="50.1" customHeight="1" x14ac:dyDescent="0.2">
      <c r="A54" s="150" t="s">
        <v>152</v>
      </c>
      <c r="B54" s="181" t="s">
        <v>88</v>
      </c>
      <c r="C54" s="182"/>
      <c r="D54" s="163" t="s">
        <v>53</v>
      </c>
      <c r="E54" s="164"/>
      <c r="F54" s="165" t="s">
        <v>87</v>
      </c>
      <c r="G54" s="166"/>
      <c r="H54" s="166"/>
      <c r="I54" s="166"/>
      <c r="J54" s="166"/>
      <c r="K54" s="166"/>
      <c r="L54" s="166"/>
      <c r="M54" s="166"/>
      <c r="N54" s="166"/>
      <c r="O54" s="166"/>
      <c r="P54" s="166"/>
      <c r="Q54" s="166"/>
      <c r="R54" s="167"/>
      <c r="S54" s="168" t="s">
        <v>68</v>
      </c>
      <c r="T54" s="169"/>
      <c r="U54" s="183">
        <v>10</v>
      </c>
      <c r="V54" s="184"/>
      <c r="W54" s="185"/>
      <c r="X54" s="186">
        <v>12.01</v>
      </c>
      <c r="Y54" s="187"/>
      <c r="Z54" s="187"/>
      <c r="AA54" s="188">
        <f t="shared" ref="AA54" si="20">ROUND(X54*U54,2)</f>
        <v>120.1</v>
      </c>
      <c r="AB54" s="189"/>
      <c r="AC54" s="189"/>
      <c r="AD54" s="190"/>
      <c r="AE54" s="191">
        <f t="shared" ref="AE54:AE55" si="21">ROUND(X54*(1+AI$18),2)</f>
        <v>15.44</v>
      </c>
      <c r="AF54" s="192"/>
      <c r="AG54" s="193"/>
      <c r="AH54" s="179">
        <f t="shared" ref="AH54:AH55" si="22">ROUND(AE54*U54,2)</f>
        <v>154.4</v>
      </c>
      <c r="AI54" s="179"/>
      <c r="AJ54" s="179"/>
      <c r="AK54" s="179"/>
      <c r="AL54" s="179"/>
      <c r="AM54" s="180"/>
      <c r="AP54" s="34"/>
      <c r="AT54" s="4"/>
      <c r="AU54" s="9"/>
      <c r="AV54" s="9"/>
      <c r="AW54" s="119"/>
      <c r="AX54" s="119"/>
      <c r="AY54" s="119"/>
    </row>
    <row r="55" spans="1:51" s="42" customFormat="1" ht="50.1" customHeight="1" x14ac:dyDescent="0.2">
      <c r="A55" s="150" t="s">
        <v>153</v>
      </c>
      <c r="B55" s="181">
        <v>98510</v>
      </c>
      <c r="C55" s="182"/>
      <c r="D55" s="232" t="s">
        <v>81</v>
      </c>
      <c r="E55" s="233"/>
      <c r="F55" s="165" t="s">
        <v>89</v>
      </c>
      <c r="G55" s="166"/>
      <c r="H55" s="166"/>
      <c r="I55" s="166"/>
      <c r="J55" s="166"/>
      <c r="K55" s="166"/>
      <c r="L55" s="166"/>
      <c r="M55" s="166"/>
      <c r="N55" s="166"/>
      <c r="O55" s="166"/>
      <c r="P55" s="166"/>
      <c r="Q55" s="166"/>
      <c r="R55" s="167"/>
      <c r="S55" s="168" t="s">
        <v>68</v>
      </c>
      <c r="T55" s="169"/>
      <c r="U55" s="183">
        <v>10</v>
      </c>
      <c r="V55" s="184"/>
      <c r="W55" s="185"/>
      <c r="X55" s="186">
        <v>68.650000000000006</v>
      </c>
      <c r="Y55" s="187"/>
      <c r="Z55" s="187"/>
      <c r="AA55" s="188">
        <f t="shared" ref="AA55" si="23">ROUND(X55*U55,2)</f>
        <v>686.5</v>
      </c>
      <c r="AB55" s="189"/>
      <c r="AC55" s="189"/>
      <c r="AD55" s="190"/>
      <c r="AE55" s="191">
        <f t="shared" si="21"/>
        <v>88.28</v>
      </c>
      <c r="AF55" s="192"/>
      <c r="AG55" s="193"/>
      <c r="AH55" s="179">
        <f t="shared" si="22"/>
        <v>882.8</v>
      </c>
      <c r="AI55" s="179"/>
      <c r="AJ55" s="179"/>
      <c r="AK55" s="179"/>
      <c r="AL55" s="179"/>
      <c r="AM55" s="180"/>
      <c r="AP55" s="34"/>
      <c r="AT55" s="4"/>
      <c r="AU55" s="9"/>
      <c r="AV55" s="9"/>
      <c r="AW55" s="118"/>
      <c r="AX55" s="118"/>
      <c r="AY55" s="118"/>
    </row>
    <row r="56" spans="1:51" s="42" customFormat="1" ht="50.1" customHeight="1" x14ac:dyDescent="0.2">
      <c r="A56" s="150" t="s">
        <v>154</v>
      </c>
      <c r="B56" s="181" t="s">
        <v>95</v>
      </c>
      <c r="C56" s="182"/>
      <c r="D56" s="163" t="s">
        <v>53</v>
      </c>
      <c r="E56" s="164"/>
      <c r="F56" s="165" t="s">
        <v>94</v>
      </c>
      <c r="G56" s="166"/>
      <c r="H56" s="166"/>
      <c r="I56" s="166"/>
      <c r="J56" s="166"/>
      <c r="K56" s="166"/>
      <c r="L56" s="166"/>
      <c r="M56" s="166"/>
      <c r="N56" s="166"/>
      <c r="O56" s="166"/>
      <c r="P56" s="166"/>
      <c r="Q56" s="166"/>
      <c r="R56" s="167"/>
      <c r="S56" s="168" t="s">
        <v>66</v>
      </c>
      <c r="T56" s="169"/>
      <c r="U56" s="183">
        <v>18.8</v>
      </c>
      <c r="V56" s="184"/>
      <c r="W56" s="185"/>
      <c r="X56" s="186">
        <v>150.43</v>
      </c>
      <c r="Y56" s="187"/>
      <c r="Z56" s="187"/>
      <c r="AA56" s="188">
        <f t="shared" ref="AA56" si="24">ROUND(X56*U56,2)</f>
        <v>2828.08</v>
      </c>
      <c r="AB56" s="189"/>
      <c r="AC56" s="189"/>
      <c r="AD56" s="190"/>
      <c r="AE56" s="191">
        <f t="shared" ref="AE56" si="25">ROUND(X56*(1+AI$18),2)</f>
        <v>193.44</v>
      </c>
      <c r="AF56" s="192"/>
      <c r="AG56" s="193"/>
      <c r="AH56" s="179">
        <f t="shared" ref="AH56" si="26">ROUND(AE56*U56,2)</f>
        <v>3636.67</v>
      </c>
      <c r="AI56" s="179"/>
      <c r="AJ56" s="179"/>
      <c r="AK56" s="179"/>
      <c r="AL56" s="179"/>
      <c r="AM56" s="180"/>
      <c r="AP56" s="34"/>
      <c r="AT56" s="4"/>
      <c r="AU56" s="9"/>
      <c r="AV56" s="9"/>
      <c r="AW56" s="154"/>
      <c r="AX56" s="154"/>
      <c r="AY56" s="154"/>
    </row>
    <row r="57" spans="1:51" s="42" customFormat="1" ht="50.1" customHeight="1" x14ac:dyDescent="0.2">
      <c r="A57" s="150" t="s">
        <v>155</v>
      </c>
      <c r="B57" s="181" t="s">
        <v>102</v>
      </c>
      <c r="C57" s="182"/>
      <c r="D57" s="163" t="s">
        <v>53</v>
      </c>
      <c r="E57" s="164"/>
      <c r="F57" s="165" t="s">
        <v>101</v>
      </c>
      <c r="G57" s="166"/>
      <c r="H57" s="166"/>
      <c r="I57" s="166"/>
      <c r="J57" s="166"/>
      <c r="K57" s="166"/>
      <c r="L57" s="166"/>
      <c r="M57" s="166"/>
      <c r="N57" s="166"/>
      <c r="O57" s="166"/>
      <c r="P57" s="166"/>
      <c r="Q57" s="166"/>
      <c r="R57" s="167"/>
      <c r="S57" s="168" t="s">
        <v>66</v>
      </c>
      <c r="T57" s="169"/>
      <c r="U57" s="183">
        <v>8.85</v>
      </c>
      <c r="V57" s="184"/>
      <c r="W57" s="185"/>
      <c r="X57" s="186">
        <v>42.48</v>
      </c>
      <c r="Y57" s="187"/>
      <c r="Z57" s="187"/>
      <c r="AA57" s="188">
        <f t="shared" ref="AA57" si="27">ROUND(X57*U57,2)</f>
        <v>375.95</v>
      </c>
      <c r="AB57" s="189"/>
      <c r="AC57" s="189"/>
      <c r="AD57" s="190"/>
      <c r="AE57" s="191">
        <f t="shared" ref="AE57" si="28">ROUND(X57*(1+AI$18),2)</f>
        <v>54.63</v>
      </c>
      <c r="AF57" s="192"/>
      <c r="AG57" s="193"/>
      <c r="AH57" s="179">
        <f t="shared" ref="AH57" si="29">ROUND(AE57*U57,2)</f>
        <v>483.48</v>
      </c>
      <c r="AI57" s="179"/>
      <c r="AJ57" s="179"/>
      <c r="AK57" s="179"/>
      <c r="AL57" s="179"/>
      <c r="AM57" s="180"/>
      <c r="AP57" s="34"/>
      <c r="AT57" s="4"/>
      <c r="AU57" s="9"/>
      <c r="AV57" s="9"/>
      <c r="AW57" s="155"/>
      <c r="AX57" s="155"/>
      <c r="AY57" s="155"/>
    </row>
    <row r="58" spans="1:51" s="42" customFormat="1" ht="50.1" customHeight="1" x14ac:dyDescent="0.2">
      <c r="A58" s="150" t="s">
        <v>156</v>
      </c>
      <c r="B58" s="181">
        <v>103307</v>
      </c>
      <c r="C58" s="182"/>
      <c r="D58" s="394" t="s">
        <v>81</v>
      </c>
      <c r="E58" s="395"/>
      <c r="F58" s="165" t="s">
        <v>90</v>
      </c>
      <c r="G58" s="166"/>
      <c r="H58" s="166"/>
      <c r="I58" s="166"/>
      <c r="J58" s="166"/>
      <c r="K58" s="166"/>
      <c r="L58" s="166"/>
      <c r="M58" s="166"/>
      <c r="N58" s="166"/>
      <c r="O58" s="166"/>
      <c r="P58" s="166"/>
      <c r="Q58" s="166"/>
      <c r="R58" s="167"/>
      <c r="S58" s="168" t="s">
        <v>68</v>
      </c>
      <c r="T58" s="169"/>
      <c r="U58" s="183">
        <v>1</v>
      </c>
      <c r="V58" s="184"/>
      <c r="W58" s="185"/>
      <c r="X58" s="186">
        <v>1294.3900000000001</v>
      </c>
      <c r="Y58" s="187"/>
      <c r="Z58" s="187"/>
      <c r="AA58" s="188">
        <f t="shared" ref="AA58" si="30">ROUND(X58*U58,2)</f>
        <v>1294.3900000000001</v>
      </c>
      <c r="AB58" s="189"/>
      <c r="AC58" s="189"/>
      <c r="AD58" s="190"/>
      <c r="AE58" s="191">
        <f t="shared" ref="AE58" si="31">ROUND(X58*(1+AI$18),2)</f>
        <v>1664.46</v>
      </c>
      <c r="AF58" s="192"/>
      <c r="AG58" s="193"/>
      <c r="AH58" s="179">
        <f t="shared" ref="AH58" si="32">ROUND(AE58*U58,2)</f>
        <v>1664.46</v>
      </c>
      <c r="AI58" s="179"/>
      <c r="AJ58" s="179"/>
      <c r="AK58" s="179"/>
      <c r="AL58" s="179"/>
      <c r="AM58" s="180"/>
      <c r="AP58" s="34"/>
      <c r="AT58" s="4"/>
      <c r="AU58" s="9"/>
      <c r="AV58" s="9"/>
      <c r="AW58" s="154"/>
      <c r="AX58" s="154"/>
      <c r="AY58" s="154"/>
    </row>
    <row r="59" spans="1:51" s="42" customFormat="1" ht="80.099999999999994" customHeight="1" x14ac:dyDescent="0.2">
      <c r="A59" s="150" t="s">
        <v>157</v>
      </c>
      <c r="B59" s="181" t="s">
        <v>99</v>
      </c>
      <c r="C59" s="182"/>
      <c r="D59" s="163" t="s">
        <v>53</v>
      </c>
      <c r="E59" s="164"/>
      <c r="F59" s="165" t="s">
        <v>98</v>
      </c>
      <c r="G59" s="166"/>
      <c r="H59" s="166"/>
      <c r="I59" s="166"/>
      <c r="J59" s="166"/>
      <c r="K59" s="166"/>
      <c r="L59" s="166"/>
      <c r="M59" s="166"/>
      <c r="N59" s="166"/>
      <c r="O59" s="166"/>
      <c r="P59" s="166"/>
      <c r="Q59" s="166"/>
      <c r="R59" s="167"/>
      <c r="S59" s="168" t="s">
        <v>68</v>
      </c>
      <c r="T59" s="169"/>
      <c r="U59" s="183">
        <v>5</v>
      </c>
      <c r="V59" s="184"/>
      <c r="W59" s="185"/>
      <c r="X59" s="186">
        <v>212.81</v>
      </c>
      <c r="Y59" s="187"/>
      <c r="Z59" s="187"/>
      <c r="AA59" s="188">
        <f t="shared" ref="AA59" si="33">ROUND(X59*U59,2)</f>
        <v>1064.05</v>
      </c>
      <c r="AB59" s="189"/>
      <c r="AC59" s="189"/>
      <c r="AD59" s="190"/>
      <c r="AE59" s="191">
        <f t="shared" ref="AE59" si="34">ROUND(X59*(1+AI$18),2)</f>
        <v>273.64999999999998</v>
      </c>
      <c r="AF59" s="192"/>
      <c r="AG59" s="193"/>
      <c r="AH59" s="179">
        <f t="shared" ref="AH59" si="35">ROUND(AE59*U59,2)</f>
        <v>1368.25</v>
      </c>
      <c r="AI59" s="179"/>
      <c r="AJ59" s="179"/>
      <c r="AK59" s="179"/>
      <c r="AL59" s="179"/>
      <c r="AM59" s="180"/>
      <c r="AP59" s="34"/>
      <c r="AT59" s="4"/>
      <c r="AU59" s="9"/>
      <c r="AV59" s="9"/>
      <c r="AW59" s="155"/>
      <c r="AX59" s="155"/>
      <c r="AY59" s="155"/>
    </row>
    <row r="60" spans="1:51" s="42" customFormat="1" ht="80.099999999999994" customHeight="1" x14ac:dyDescent="0.2">
      <c r="A60" s="150" t="s">
        <v>158</v>
      </c>
      <c r="B60" s="181">
        <v>102362</v>
      </c>
      <c r="C60" s="182"/>
      <c r="D60" s="163" t="s">
        <v>116</v>
      </c>
      <c r="E60" s="164"/>
      <c r="F60" s="165" t="s">
        <v>117</v>
      </c>
      <c r="G60" s="166"/>
      <c r="H60" s="166"/>
      <c r="I60" s="166"/>
      <c r="J60" s="166"/>
      <c r="K60" s="166"/>
      <c r="L60" s="166"/>
      <c r="M60" s="166"/>
      <c r="N60" s="166"/>
      <c r="O60" s="166"/>
      <c r="P60" s="166"/>
      <c r="Q60" s="166"/>
      <c r="R60" s="167"/>
      <c r="S60" s="168" t="s">
        <v>66</v>
      </c>
      <c r="T60" s="169"/>
      <c r="U60" s="183">
        <v>104.2</v>
      </c>
      <c r="V60" s="184"/>
      <c r="W60" s="185"/>
      <c r="X60" s="186">
        <v>175.21</v>
      </c>
      <c r="Y60" s="187"/>
      <c r="Z60" s="187"/>
      <c r="AA60" s="188">
        <f t="shared" ref="AA60" si="36">ROUND(X60*U60,2)</f>
        <v>18256.88</v>
      </c>
      <c r="AB60" s="189"/>
      <c r="AC60" s="189"/>
      <c r="AD60" s="190"/>
      <c r="AE60" s="191">
        <f t="shared" ref="AE60" si="37">ROUND(X60*(1+AI$18),2)</f>
        <v>225.3</v>
      </c>
      <c r="AF60" s="192"/>
      <c r="AG60" s="193"/>
      <c r="AH60" s="179">
        <f t="shared" ref="AH60" si="38">ROUND(AE60*U60,2)</f>
        <v>23476.26</v>
      </c>
      <c r="AI60" s="179"/>
      <c r="AJ60" s="179"/>
      <c r="AK60" s="179"/>
      <c r="AL60" s="179"/>
      <c r="AM60" s="180"/>
      <c r="AP60" s="34"/>
      <c r="AT60" s="4"/>
      <c r="AU60" s="9"/>
      <c r="AV60" s="9"/>
      <c r="AW60" s="156"/>
      <c r="AX60" s="156"/>
      <c r="AY60" s="156"/>
    </row>
    <row r="61" spans="1:51" s="42" customFormat="1" ht="80.099999999999994" customHeight="1" x14ac:dyDescent="0.2">
      <c r="A61" s="150" t="s">
        <v>159</v>
      </c>
      <c r="B61" s="181" t="s">
        <v>119</v>
      </c>
      <c r="C61" s="182"/>
      <c r="D61" s="163" t="s">
        <v>53</v>
      </c>
      <c r="E61" s="164"/>
      <c r="F61" s="165" t="s">
        <v>118</v>
      </c>
      <c r="G61" s="166"/>
      <c r="H61" s="166"/>
      <c r="I61" s="166"/>
      <c r="J61" s="166"/>
      <c r="K61" s="166"/>
      <c r="L61" s="166"/>
      <c r="M61" s="166"/>
      <c r="N61" s="166"/>
      <c r="O61" s="166"/>
      <c r="P61" s="166"/>
      <c r="Q61" s="166"/>
      <c r="R61" s="167"/>
      <c r="S61" s="168" t="s">
        <v>66</v>
      </c>
      <c r="T61" s="169"/>
      <c r="U61" s="183">
        <v>8.25</v>
      </c>
      <c r="V61" s="184"/>
      <c r="W61" s="185"/>
      <c r="X61" s="186">
        <v>175.21</v>
      </c>
      <c r="Y61" s="187"/>
      <c r="Z61" s="187"/>
      <c r="AA61" s="188">
        <f t="shared" ref="AA61" si="39">ROUND(X61*U61,2)</f>
        <v>1445.48</v>
      </c>
      <c r="AB61" s="189"/>
      <c r="AC61" s="189"/>
      <c r="AD61" s="190"/>
      <c r="AE61" s="191">
        <f t="shared" ref="AE61" si="40">ROUND(X61*(1+AI$18),2)</f>
        <v>225.3</v>
      </c>
      <c r="AF61" s="192"/>
      <c r="AG61" s="193"/>
      <c r="AH61" s="179">
        <f t="shared" ref="AH61" si="41">ROUND(AE61*U61,2)</f>
        <v>1858.73</v>
      </c>
      <c r="AI61" s="179"/>
      <c r="AJ61" s="179"/>
      <c r="AK61" s="179"/>
      <c r="AL61" s="179"/>
      <c r="AM61" s="180"/>
      <c r="AP61" s="34"/>
      <c r="AT61" s="4"/>
      <c r="AU61" s="9"/>
      <c r="AV61" s="9"/>
      <c r="AW61" s="156"/>
      <c r="AX61" s="156"/>
      <c r="AY61" s="156"/>
    </row>
    <row r="62" spans="1:51" s="42" customFormat="1" ht="80.099999999999994" customHeight="1" x14ac:dyDescent="0.2">
      <c r="A62" s="150"/>
      <c r="B62" s="181"/>
      <c r="C62" s="182"/>
      <c r="D62" s="163"/>
      <c r="E62" s="164"/>
      <c r="F62" s="165"/>
      <c r="G62" s="166"/>
      <c r="H62" s="166"/>
      <c r="I62" s="166"/>
      <c r="J62" s="166"/>
      <c r="K62" s="166"/>
      <c r="L62" s="166"/>
      <c r="M62" s="166"/>
      <c r="N62" s="166"/>
      <c r="O62" s="166"/>
      <c r="P62" s="166"/>
      <c r="Q62" s="166"/>
      <c r="R62" s="167"/>
      <c r="S62" s="168"/>
      <c r="T62" s="169"/>
      <c r="U62" s="183"/>
      <c r="V62" s="184"/>
      <c r="W62" s="185"/>
      <c r="X62" s="186"/>
      <c r="Y62" s="187"/>
      <c r="Z62" s="187"/>
      <c r="AA62" s="188"/>
      <c r="AB62" s="189"/>
      <c r="AC62" s="189"/>
      <c r="AD62" s="190"/>
      <c r="AE62" s="191"/>
      <c r="AF62" s="192"/>
      <c r="AG62" s="193"/>
      <c r="AH62" s="179"/>
      <c r="AI62" s="179"/>
      <c r="AJ62" s="179"/>
      <c r="AK62" s="179"/>
      <c r="AL62" s="179"/>
      <c r="AM62" s="180"/>
      <c r="AP62" s="34"/>
      <c r="AT62" s="4"/>
      <c r="AU62" s="9"/>
      <c r="AV62" s="9"/>
      <c r="AW62" s="156"/>
      <c r="AX62" s="156"/>
      <c r="AY62" s="156"/>
    </row>
    <row r="63" spans="1:51" s="42" customFormat="1" ht="24.95" customHeight="1" x14ac:dyDescent="0.2">
      <c r="A63" s="153">
        <v>6</v>
      </c>
      <c r="B63" s="194"/>
      <c r="C63" s="195"/>
      <c r="D63" s="196"/>
      <c r="E63" s="197"/>
      <c r="F63" s="198" t="s">
        <v>76</v>
      </c>
      <c r="G63" s="199"/>
      <c r="H63" s="199"/>
      <c r="I63" s="199"/>
      <c r="J63" s="199"/>
      <c r="K63" s="199"/>
      <c r="L63" s="199"/>
      <c r="M63" s="199"/>
      <c r="N63" s="199"/>
      <c r="O63" s="199"/>
      <c r="P63" s="199"/>
      <c r="Q63" s="199"/>
      <c r="R63" s="200"/>
      <c r="S63" s="393"/>
      <c r="T63" s="202"/>
      <c r="U63" s="203"/>
      <c r="V63" s="204"/>
      <c r="W63" s="205"/>
      <c r="X63" s="206"/>
      <c r="Y63" s="207"/>
      <c r="Z63" s="208"/>
      <c r="AA63" s="209"/>
      <c r="AB63" s="210"/>
      <c r="AC63" s="210"/>
      <c r="AD63" s="211"/>
      <c r="AE63" s="212"/>
      <c r="AF63" s="213"/>
      <c r="AG63" s="213"/>
      <c r="AH63" s="214">
        <f>AH64</f>
        <v>800.88</v>
      </c>
      <c r="AI63" s="214"/>
      <c r="AJ63" s="214"/>
      <c r="AK63" s="214"/>
      <c r="AL63" s="214"/>
      <c r="AM63" s="215"/>
      <c r="AP63" s="34"/>
      <c r="AT63" s="4"/>
      <c r="AU63" s="9"/>
      <c r="AV63" s="9"/>
      <c r="AW63" s="119"/>
      <c r="AX63" s="119"/>
      <c r="AY63" s="119"/>
    </row>
    <row r="64" spans="1:51" s="42" customFormat="1" ht="24.95" customHeight="1" x14ac:dyDescent="0.2">
      <c r="A64" s="150" t="s">
        <v>160</v>
      </c>
      <c r="B64" s="181" t="s">
        <v>70</v>
      </c>
      <c r="C64" s="182"/>
      <c r="D64" s="163" t="s">
        <v>53</v>
      </c>
      <c r="E64" s="164"/>
      <c r="F64" s="165" t="s">
        <v>69</v>
      </c>
      <c r="G64" s="166"/>
      <c r="H64" s="166"/>
      <c r="I64" s="166"/>
      <c r="J64" s="166"/>
      <c r="K64" s="166"/>
      <c r="L64" s="166"/>
      <c r="M64" s="166"/>
      <c r="N64" s="166"/>
      <c r="O64" s="166"/>
      <c r="P64" s="166"/>
      <c r="Q64" s="166"/>
      <c r="R64" s="167"/>
      <c r="S64" s="168" t="s">
        <v>66</v>
      </c>
      <c r="T64" s="169"/>
      <c r="U64" s="183">
        <v>106.5</v>
      </c>
      <c r="V64" s="184"/>
      <c r="W64" s="185"/>
      <c r="X64" s="186">
        <v>5.85</v>
      </c>
      <c r="Y64" s="187"/>
      <c r="Z64" s="187"/>
      <c r="AA64" s="188">
        <f t="shared" ref="AA64" si="42">ROUND(X64*U64,2)</f>
        <v>623.03</v>
      </c>
      <c r="AB64" s="189"/>
      <c r="AC64" s="189"/>
      <c r="AD64" s="190"/>
      <c r="AE64" s="191">
        <f>ROUND(X64*(1+AI$18),2)</f>
        <v>7.52</v>
      </c>
      <c r="AF64" s="192"/>
      <c r="AG64" s="193"/>
      <c r="AH64" s="179">
        <f>ROUND(AE64*U64,2)</f>
        <v>800.88</v>
      </c>
      <c r="AI64" s="179"/>
      <c r="AJ64" s="179"/>
      <c r="AK64" s="179"/>
      <c r="AL64" s="179"/>
      <c r="AM64" s="180"/>
      <c r="AP64" s="34"/>
      <c r="AT64" s="4"/>
      <c r="AU64" s="9"/>
      <c r="AV64" s="9"/>
      <c r="AW64" s="118"/>
      <c r="AX64" s="118"/>
      <c r="AY64" s="118"/>
    </row>
    <row r="65" spans="1:51" ht="15.75" customHeight="1" x14ac:dyDescent="0.2">
      <c r="A65" s="73"/>
      <c r="B65" s="362"/>
      <c r="C65" s="363"/>
      <c r="D65" s="364"/>
      <c r="E65" s="365"/>
      <c r="F65" s="366"/>
      <c r="G65" s="367"/>
      <c r="H65" s="367"/>
      <c r="I65" s="367"/>
      <c r="J65" s="367"/>
      <c r="K65" s="367"/>
      <c r="L65" s="367"/>
      <c r="M65" s="367"/>
      <c r="N65" s="367"/>
      <c r="O65" s="367"/>
      <c r="P65" s="367"/>
      <c r="Q65" s="367"/>
      <c r="R65" s="368"/>
      <c r="S65" s="168"/>
      <c r="T65" s="169"/>
      <c r="U65" s="183"/>
      <c r="V65" s="184"/>
      <c r="W65" s="185"/>
      <c r="X65" s="360"/>
      <c r="Y65" s="174"/>
      <c r="Z65" s="361"/>
      <c r="AA65" s="379"/>
      <c r="AB65" s="380"/>
      <c r="AC65" s="380"/>
      <c r="AD65" s="381"/>
      <c r="AE65" s="178"/>
      <c r="AF65" s="179"/>
      <c r="AG65" s="179"/>
      <c r="AH65" s="382"/>
      <c r="AI65" s="383"/>
      <c r="AJ65" s="383"/>
      <c r="AK65" s="383"/>
      <c r="AL65" s="383"/>
      <c r="AM65" s="384"/>
      <c r="AP65" s="34"/>
      <c r="AU65" s="9"/>
      <c r="AV65" s="9"/>
      <c r="AW65" s="231"/>
      <c r="AX65" s="231"/>
      <c r="AY65" s="231"/>
    </row>
    <row r="66" spans="1:51" ht="15.75" customHeight="1" x14ac:dyDescent="0.2">
      <c r="A66" s="74"/>
      <c r="B66" s="375"/>
      <c r="C66" s="365"/>
      <c r="D66" s="375"/>
      <c r="E66" s="365"/>
      <c r="F66" s="376"/>
      <c r="G66" s="377"/>
      <c r="H66" s="377"/>
      <c r="I66" s="377"/>
      <c r="J66" s="377"/>
      <c r="K66" s="377"/>
      <c r="L66" s="377"/>
      <c r="M66" s="377"/>
      <c r="N66" s="377"/>
      <c r="O66" s="377"/>
      <c r="P66" s="377"/>
      <c r="Q66" s="377"/>
      <c r="R66" s="378"/>
      <c r="S66" s="168"/>
      <c r="T66" s="169"/>
      <c r="U66" s="369"/>
      <c r="V66" s="370"/>
      <c r="W66" s="371"/>
      <c r="X66" s="372"/>
      <c r="Y66" s="373"/>
      <c r="Z66" s="374"/>
      <c r="AA66" s="385"/>
      <c r="AB66" s="385"/>
      <c r="AC66" s="385"/>
      <c r="AD66" s="386"/>
      <c r="AE66" s="178"/>
      <c r="AF66" s="179"/>
      <c r="AG66" s="179"/>
      <c r="AH66" s="387"/>
      <c r="AI66" s="387"/>
      <c r="AJ66" s="387"/>
      <c r="AK66" s="387"/>
      <c r="AL66" s="387"/>
      <c r="AM66" s="388"/>
      <c r="AP66" s="34"/>
      <c r="AU66" s="9"/>
      <c r="AV66" s="9"/>
      <c r="AW66" s="230"/>
      <c r="AX66" s="230"/>
      <c r="AY66" s="230"/>
    </row>
    <row r="67" spans="1:51" ht="17.25" customHeight="1" x14ac:dyDescent="0.2">
      <c r="A67" s="81"/>
      <c r="B67" s="82"/>
      <c r="C67" s="82"/>
      <c r="D67" s="82"/>
      <c r="E67" s="82"/>
      <c r="F67" s="82"/>
      <c r="G67" s="82"/>
      <c r="H67" s="82"/>
      <c r="I67" s="82"/>
      <c r="J67" s="82"/>
      <c r="K67" s="82"/>
      <c r="L67" s="82"/>
      <c r="M67" s="82"/>
      <c r="N67" s="82"/>
      <c r="O67" s="82"/>
      <c r="P67" s="82"/>
      <c r="Q67" s="82"/>
      <c r="R67" s="82"/>
      <c r="S67" s="82"/>
      <c r="T67" s="82"/>
      <c r="U67" s="160"/>
      <c r="V67" s="160"/>
      <c r="W67" s="157" t="s">
        <v>41</v>
      </c>
      <c r="X67" s="358" t="s">
        <v>42</v>
      </c>
      <c r="Y67" s="359"/>
      <c r="Z67" s="359"/>
      <c r="AA67" s="359"/>
      <c r="AB67" s="359"/>
      <c r="AC67" s="359"/>
      <c r="AD67" s="389"/>
      <c r="AE67" s="390" t="s">
        <v>43</v>
      </c>
      <c r="AF67" s="359"/>
      <c r="AG67" s="359"/>
      <c r="AH67" s="359">
        <f>AH63+AH51+AH48+AH35+AH30+AH39</f>
        <v>365154.67110000004</v>
      </c>
      <c r="AI67" s="359"/>
      <c r="AJ67" s="359"/>
      <c r="AK67" s="359"/>
      <c r="AL67" s="359"/>
      <c r="AM67" s="391"/>
      <c r="AP67" s="34"/>
      <c r="AU67" s="9"/>
      <c r="AV67" s="9"/>
      <c r="AW67" s="9"/>
      <c r="AX67" s="9"/>
      <c r="AY67" s="9"/>
    </row>
    <row r="68" spans="1:51" ht="12" customHeight="1" x14ac:dyDescent="0.2">
      <c r="A68" s="75"/>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t="s">
        <v>82</v>
      </c>
      <c r="AI68" s="53"/>
      <c r="AJ68" s="53"/>
      <c r="AK68" s="53"/>
      <c r="AL68" s="53"/>
      <c r="AM68" s="76"/>
      <c r="AP68" s="34"/>
    </row>
    <row r="69" spans="1:51" ht="15" customHeight="1" x14ac:dyDescent="0.2">
      <c r="A69" s="77"/>
      <c r="B69" s="52"/>
      <c r="C69" s="52"/>
      <c r="D69" s="52"/>
      <c r="E69" s="392" t="s">
        <v>44</v>
      </c>
      <c r="F69" s="392"/>
      <c r="G69" s="392"/>
      <c r="H69" s="392"/>
      <c r="I69" s="392"/>
      <c r="J69" s="392"/>
      <c r="K69" s="392"/>
      <c r="L69" s="392"/>
      <c r="M69" s="392"/>
      <c r="N69" s="392"/>
      <c r="O69" s="392"/>
      <c r="P69" s="392"/>
      <c r="Q69" s="392"/>
      <c r="R69" s="392"/>
      <c r="S69" s="392"/>
      <c r="T69" s="392"/>
      <c r="U69" s="392"/>
      <c r="V69" s="392"/>
      <c r="W69" s="392"/>
      <c r="X69" s="392"/>
      <c r="Y69" s="392"/>
      <c r="Z69" s="392"/>
      <c r="AA69" s="392"/>
      <c r="AB69" s="392"/>
      <c r="AC69" s="392"/>
      <c r="AD69" s="392"/>
      <c r="AE69" s="392"/>
      <c r="AF69" s="392"/>
      <c r="AG69" s="392"/>
      <c r="AH69" s="392"/>
      <c r="AI69" s="392"/>
      <c r="AJ69" s="392"/>
      <c r="AK69" s="392"/>
      <c r="AL69" s="392"/>
      <c r="AM69" s="66"/>
      <c r="AP69" s="34"/>
      <c r="AR69" s="40"/>
    </row>
    <row r="70" spans="1:51" ht="12" customHeight="1" x14ac:dyDescent="0.2">
      <c r="A70" s="77"/>
      <c r="B70" s="52"/>
      <c r="C70" s="52"/>
      <c r="D70" s="52"/>
      <c r="E70" s="392"/>
      <c r="F70" s="392"/>
      <c r="G70" s="392"/>
      <c r="H70" s="392"/>
      <c r="I70" s="392"/>
      <c r="J70" s="392"/>
      <c r="K70" s="392"/>
      <c r="L70" s="392"/>
      <c r="M70" s="392"/>
      <c r="N70" s="392"/>
      <c r="O70" s="392"/>
      <c r="P70" s="392"/>
      <c r="Q70" s="392"/>
      <c r="R70" s="392"/>
      <c r="S70" s="392"/>
      <c r="T70" s="392"/>
      <c r="U70" s="392"/>
      <c r="V70" s="392"/>
      <c r="W70" s="392"/>
      <c r="X70" s="392"/>
      <c r="Y70" s="392"/>
      <c r="Z70" s="392"/>
      <c r="AA70" s="392"/>
      <c r="AB70" s="392"/>
      <c r="AC70" s="392"/>
      <c r="AD70" s="392"/>
      <c r="AE70" s="392"/>
      <c r="AF70" s="392"/>
      <c r="AG70" s="392"/>
      <c r="AH70" s="392"/>
      <c r="AI70" s="392"/>
      <c r="AJ70" s="392"/>
      <c r="AK70" s="392"/>
      <c r="AL70" s="392"/>
      <c r="AM70" s="66"/>
      <c r="AP70" s="34"/>
      <c r="AR70" s="40"/>
    </row>
    <row r="71" spans="1:51" ht="12" customHeight="1" x14ac:dyDescent="0.2">
      <c r="A71" s="77"/>
      <c r="B71" s="52"/>
      <c r="C71" s="52"/>
      <c r="D71" s="52"/>
      <c r="E71" s="392"/>
      <c r="F71" s="392"/>
      <c r="G71" s="392"/>
      <c r="H71" s="392"/>
      <c r="I71" s="392"/>
      <c r="J71" s="392"/>
      <c r="K71" s="392"/>
      <c r="L71" s="392"/>
      <c r="M71" s="392"/>
      <c r="N71" s="392"/>
      <c r="O71" s="392"/>
      <c r="P71" s="392"/>
      <c r="Q71" s="392"/>
      <c r="R71" s="392"/>
      <c r="S71" s="392"/>
      <c r="T71" s="392"/>
      <c r="U71" s="392"/>
      <c r="V71" s="392"/>
      <c r="W71" s="392"/>
      <c r="X71" s="392"/>
      <c r="Y71" s="392"/>
      <c r="Z71" s="392"/>
      <c r="AA71" s="392"/>
      <c r="AB71" s="392"/>
      <c r="AC71" s="392"/>
      <c r="AD71" s="392"/>
      <c r="AE71" s="392"/>
      <c r="AF71" s="392"/>
      <c r="AG71" s="392"/>
      <c r="AH71" s="392"/>
      <c r="AI71" s="392"/>
      <c r="AJ71" s="392"/>
      <c r="AK71" s="392"/>
      <c r="AL71" s="392"/>
      <c r="AM71" s="66"/>
      <c r="AP71" s="34"/>
      <c r="AR71" s="40"/>
    </row>
    <row r="72" spans="1:51" s="9" customFormat="1" ht="12.75" x14ac:dyDescent="0.2">
      <c r="A72" s="77"/>
      <c r="B72" s="52"/>
      <c r="C72" s="52"/>
      <c r="D72" s="52"/>
      <c r="E72" s="392"/>
      <c r="F72" s="392"/>
      <c r="G72" s="392"/>
      <c r="H72" s="392"/>
      <c r="I72" s="392"/>
      <c r="J72" s="392"/>
      <c r="K72" s="392"/>
      <c r="L72" s="392"/>
      <c r="M72" s="392"/>
      <c r="N72" s="392"/>
      <c r="O72" s="392"/>
      <c r="P72" s="392"/>
      <c r="Q72" s="392"/>
      <c r="R72" s="392"/>
      <c r="S72" s="392"/>
      <c r="T72" s="392"/>
      <c r="U72" s="392"/>
      <c r="V72" s="392"/>
      <c r="W72" s="392"/>
      <c r="X72" s="392"/>
      <c r="Y72" s="392"/>
      <c r="Z72" s="392"/>
      <c r="AA72" s="392"/>
      <c r="AB72" s="392"/>
      <c r="AC72" s="392"/>
      <c r="AD72" s="392"/>
      <c r="AE72" s="392"/>
      <c r="AF72" s="392"/>
      <c r="AG72" s="392"/>
      <c r="AH72" s="392"/>
      <c r="AI72" s="392"/>
      <c r="AJ72" s="392"/>
      <c r="AK72" s="392"/>
      <c r="AL72" s="392"/>
      <c r="AM72" s="66"/>
      <c r="AP72" s="34"/>
      <c r="AT72" s="10"/>
    </row>
    <row r="73" spans="1:51" s="35" customFormat="1" ht="12" customHeight="1" x14ac:dyDescent="0.2">
      <c r="A73" s="77"/>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66"/>
      <c r="AT73" s="36"/>
    </row>
    <row r="74" spans="1:51" ht="12" customHeight="1" x14ac:dyDescent="0.2">
      <c r="A74" s="77"/>
      <c r="B74" s="52"/>
      <c r="C74" s="52"/>
      <c r="D74" s="52"/>
      <c r="E74" s="52"/>
      <c r="F74" s="52"/>
      <c r="G74" s="52"/>
      <c r="H74" s="52"/>
      <c r="I74" s="52"/>
      <c r="J74" s="52"/>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66"/>
    </row>
    <row r="75" spans="1:51" ht="12" customHeight="1" x14ac:dyDescent="0.2">
      <c r="A75" s="77"/>
      <c r="B75" s="52"/>
      <c r="C75" s="52"/>
      <c r="D75" s="52"/>
      <c r="E75" s="52"/>
      <c r="F75" s="52"/>
      <c r="G75" s="52"/>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52"/>
      <c r="AK75" s="52"/>
      <c r="AL75" s="52"/>
      <c r="AM75" s="66"/>
      <c r="AP75" s="43"/>
    </row>
    <row r="76" spans="1:51" ht="12.75" x14ac:dyDescent="0.2">
      <c r="A76" s="77"/>
      <c r="B76" s="52"/>
      <c r="C76" s="52"/>
      <c r="D76" s="52"/>
      <c r="E76" s="52"/>
      <c r="F76" s="52"/>
      <c r="G76" s="52"/>
      <c r="H76" s="52"/>
      <c r="I76" s="52"/>
      <c r="J76" s="52"/>
      <c r="K76" s="52"/>
      <c r="L76" s="52"/>
      <c r="M76" s="52"/>
      <c r="N76" s="52"/>
      <c r="O76" s="52"/>
      <c r="P76" s="52"/>
      <c r="Q76" s="52"/>
      <c r="R76" s="52"/>
      <c r="S76" s="52"/>
      <c r="T76" s="52"/>
      <c r="U76" s="52"/>
      <c r="V76" s="52"/>
      <c r="W76" s="52"/>
      <c r="X76" s="2"/>
      <c r="Y76" s="2"/>
      <c r="Z76" s="2"/>
      <c r="AA76" s="2"/>
      <c r="AB76" s="2"/>
      <c r="AC76" s="2"/>
      <c r="AD76" s="2"/>
      <c r="AE76" s="52"/>
      <c r="AF76" s="52"/>
      <c r="AG76" s="52"/>
      <c r="AH76" s="52"/>
      <c r="AI76" s="52"/>
      <c r="AJ76" s="52"/>
      <c r="AK76" s="52"/>
      <c r="AL76" s="52"/>
      <c r="AM76" s="66"/>
      <c r="AP76" s="42"/>
    </row>
    <row r="77" spans="1:51" ht="6" customHeight="1" x14ac:dyDescent="0.2">
      <c r="A77" s="77"/>
      <c r="B77" s="52"/>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66"/>
      <c r="AP77" s="43"/>
    </row>
    <row r="78" spans="1:51" ht="12" customHeight="1" x14ac:dyDescent="0.2">
      <c r="A78" s="77"/>
      <c r="B78" s="52"/>
      <c r="C78" s="52"/>
      <c r="D78" s="52"/>
      <c r="E78" s="54" t="s">
        <v>51</v>
      </c>
      <c r="F78" s="53"/>
      <c r="G78" s="53"/>
      <c r="H78" s="53"/>
      <c r="I78" s="53"/>
      <c r="J78" s="53"/>
      <c r="K78" s="53"/>
      <c r="L78" s="53"/>
      <c r="M78" s="53"/>
      <c r="N78" s="48"/>
      <c r="O78" s="53"/>
      <c r="P78" s="53"/>
      <c r="Q78" s="53"/>
      <c r="R78" s="53"/>
      <c r="S78" s="53"/>
      <c r="T78" s="53"/>
      <c r="U78" s="53"/>
      <c r="V78" s="52"/>
      <c r="W78" s="52"/>
      <c r="X78" s="52"/>
      <c r="Y78" s="52"/>
      <c r="Z78" s="52"/>
      <c r="AA78" s="52"/>
      <c r="AB78" s="52"/>
      <c r="AC78" s="52"/>
      <c r="AD78" s="52"/>
      <c r="AE78" s="52"/>
      <c r="AF78" s="52"/>
      <c r="AG78" s="52"/>
      <c r="AH78" s="52"/>
      <c r="AI78" s="52"/>
      <c r="AJ78" s="52"/>
      <c r="AK78" s="52"/>
      <c r="AL78" s="52"/>
      <c r="AM78" s="66"/>
      <c r="AP78" s="42"/>
    </row>
    <row r="79" spans="1:51" ht="6" customHeight="1" x14ac:dyDescent="0.2">
      <c r="A79" s="77"/>
      <c r="B79" s="52"/>
      <c r="C79" s="52"/>
      <c r="D79" s="52"/>
      <c r="E79" s="52"/>
      <c r="F79" s="52"/>
      <c r="G79" s="52"/>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66"/>
      <c r="AP79" s="43"/>
    </row>
    <row r="80" spans="1:51" ht="12" customHeight="1" thickBot="1" x14ac:dyDescent="0.25">
      <c r="A80" s="78"/>
      <c r="B80" s="79"/>
      <c r="C80" s="79"/>
      <c r="D80" s="79"/>
      <c r="E80" s="80" t="s">
        <v>52</v>
      </c>
      <c r="F80" s="79"/>
      <c r="G80" s="79"/>
      <c r="H80" s="79"/>
      <c r="I80" s="79"/>
      <c r="J80" s="79"/>
      <c r="K80" s="79"/>
      <c r="L80" s="79"/>
      <c r="M80" s="79"/>
      <c r="N80" s="79"/>
      <c r="O80" s="79"/>
      <c r="P80" s="79"/>
      <c r="Q80" s="79"/>
      <c r="R80" s="79"/>
      <c r="S80" s="79"/>
      <c r="T80" s="79"/>
      <c r="U80" s="79"/>
      <c r="V80" s="79"/>
      <c r="W80" s="79"/>
      <c r="X80" s="79"/>
      <c r="Y80" s="79"/>
      <c r="Z80" s="79"/>
      <c r="AA80" s="79"/>
      <c r="AB80" s="79"/>
      <c r="AC80" s="79"/>
      <c r="AD80" s="79"/>
      <c r="AE80" s="79"/>
      <c r="AF80" s="79"/>
      <c r="AG80" s="79"/>
      <c r="AH80" s="79"/>
      <c r="AI80" s="79"/>
      <c r="AJ80" s="79"/>
      <c r="AK80" s="79"/>
      <c r="AL80" s="79"/>
      <c r="AM80" s="66"/>
      <c r="AP80" s="42"/>
    </row>
    <row r="81" spans="1:42" ht="6" customHeight="1" x14ac:dyDescent="0.2">
      <c r="A81" s="37"/>
      <c r="B81" s="37"/>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66"/>
      <c r="AP81" s="43"/>
    </row>
    <row r="82" spans="1:42" ht="12" customHeight="1" x14ac:dyDescent="0.2">
      <c r="A82" s="37"/>
      <c r="B82" s="37"/>
      <c r="C82" s="37"/>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row>
    <row r="83" spans="1:42" ht="12" customHeight="1" x14ac:dyDescent="0.2">
      <c r="A83" s="37"/>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row>
    <row r="84" spans="1:42" ht="12" customHeight="1" x14ac:dyDescent="0.2">
      <c r="A84" s="37"/>
      <c r="B84" s="37"/>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row>
    <row r="85" spans="1:42" ht="12" customHeight="1" x14ac:dyDescent="0.2">
      <c r="A85" s="37"/>
      <c r="B85" s="37"/>
      <c r="C85" s="37"/>
      <c r="D85" s="37"/>
      <c r="E85" s="37"/>
      <c r="F85" s="37"/>
      <c r="G85" s="37"/>
      <c r="H85" s="37"/>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row>
    <row r="86" spans="1:42" ht="12" customHeight="1" x14ac:dyDescent="0.2">
      <c r="A86" s="37"/>
      <c r="B86" s="37"/>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row>
    <row r="87" spans="1:42" ht="12" customHeight="1" x14ac:dyDescent="0.2">
      <c r="A87" s="37"/>
      <c r="B87" s="37"/>
      <c r="C87" s="37"/>
      <c r="D87" s="37"/>
      <c r="E87" s="37"/>
      <c r="F87" s="37"/>
      <c r="G87" s="37"/>
      <c r="H87" s="37"/>
      <c r="I87" s="37"/>
      <c r="J87" s="37"/>
      <c r="K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row>
    <row r="88" spans="1:42" ht="12" customHeight="1" x14ac:dyDescent="0.2">
      <c r="A88" s="37"/>
      <c r="B88" s="37"/>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row>
    <row r="89" spans="1:42" ht="12" customHeight="1" x14ac:dyDescent="0.2">
      <c r="A89" s="37"/>
      <c r="B89" s="37"/>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row>
    <row r="90" spans="1:42" ht="12" customHeight="1" x14ac:dyDescent="0.2">
      <c r="A90" s="37"/>
      <c r="B90" s="37"/>
      <c r="C90" s="37"/>
      <c r="D90" s="37"/>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row>
    <row r="91" spans="1:42" ht="12" customHeight="1" x14ac:dyDescent="0.2">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row>
    <row r="92" spans="1:42" ht="12" customHeight="1" x14ac:dyDescent="0.2">
      <c r="A92" s="37"/>
      <c r="B92" s="37"/>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row>
    <row r="93" spans="1:42" ht="12" customHeight="1" x14ac:dyDescent="0.2">
      <c r="A93" s="37"/>
      <c r="B93" s="37"/>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row>
    <row r="94" spans="1:42" ht="12" customHeight="1" x14ac:dyDescent="0.2">
      <c r="A94" s="37"/>
      <c r="B94" s="37"/>
      <c r="C94" s="37"/>
      <c r="D94" s="37"/>
      <c r="E94" s="37"/>
      <c r="F94" s="37"/>
      <c r="G94" s="37"/>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row>
    <row r="95" spans="1:42" ht="12" customHeight="1" x14ac:dyDescent="0.2">
      <c r="A95" s="37"/>
      <c r="B95" s="37"/>
      <c r="C95" s="37"/>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row>
    <row r="96" spans="1:42" ht="12" customHeight="1" x14ac:dyDescent="0.2">
      <c r="A96" s="37"/>
      <c r="B96" s="37"/>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row>
    <row r="97" spans="1:39" ht="12" customHeight="1" x14ac:dyDescent="0.2">
      <c r="A97" s="37"/>
      <c r="B97" s="37"/>
      <c r="C97" s="37"/>
      <c r="D97" s="37"/>
      <c r="E97" s="37"/>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row>
    <row r="98" spans="1:39" ht="12" customHeight="1" x14ac:dyDescent="0.2">
      <c r="A98" s="37"/>
      <c r="B98" s="37"/>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row>
    <row r="99" spans="1:39" ht="12" customHeight="1" x14ac:dyDescent="0.2">
      <c r="A99" s="37"/>
      <c r="B99" s="37"/>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row>
    <row r="100" spans="1:39" ht="12" customHeight="1" x14ac:dyDescent="0.2">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row>
    <row r="101" spans="1:39" ht="12" customHeight="1" x14ac:dyDescent="0.2">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row>
    <row r="102" spans="1:39" ht="12" customHeight="1" x14ac:dyDescent="0.2">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row>
    <row r="103" spans="1:39" ht="12" customHeight="1" x14ac:dyDescent="0.2">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row>
    <row r="104" spans="1:39" ht="12" customHeight="1" x14ac:dyDescent="0.2">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row>
    <row r="105" spans="1:39" ht="12" customHeight="1" x14ac:dyDescent="0.2">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row>
    <row r="106" spans="1:39" ht="12" customHeight="1" x14ac:dyDescent="0.2">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row>
    <row r="107" spans="1:39" ht="12" customHeight="1" x14ac:dyDescent="0.2">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row>
    <row r="108" spans="1:39" ht="12" customHeight="1" x14ac:dyDescent="0.2">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row>
    <row r="109" spans="1:39" ht="12" customHeight="1" x14ac:dyDescent="0.2">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row>
    <row r="110" spans="1:39" ht="12" customHeight="1" x14ac:dyDescent="0.2">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row>
    <row r="111" spans="1:39" ht="12" customHeight="1" x14ac:dyDescent="0.2">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row>
    <row r="112" spans="1:39" ht="12" customHeight="1" x14ac:dyDescent="0.2">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row>
    <row r="113" spans="1:39" ht="12" customHeight="1" x14ac:dyDescent="0.2">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row>
    <row r="114" spans="1:39" ht="12" customHeight="1" x14ac:dyDescent="0.2">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row>
    <row r="115" spans="1:39" ht="12" customHeight="1" x14ac:dyDescent="0.2">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row>
    <row r="116" spans="1:39" ht="12" customHeight="1" x14ac:dyDescent="0.2">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row>
    <row r="117" spans="1:39" ht="12" customHeight="1" x14ac:dyDescent="0.2">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row>
    <row r="118" spans="1:39" ht="12" customHeight="1" x14ac:dyDescent="0.2">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row>
    <row r="119" spans="1:39" ht="12" customHeight="1" x14ac:dyDescent="0.2">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row>
    <row r="120" spans="1:39" ht="12" customHeight="1" x14ac:dyDescent="0.2">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row>
    <row r="121" spans="1:39" ht="12" customHeight="1" x14ac:dyDescent="0.2">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row>
    <row r="122" spans="1:39" ht="12" customHeight="1" x14ac:dyDescent="0.2">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row>
  </sheetData>
  <mergeCells count="389">
    <mergeCell ref="B62:C62"/>
    <mergeCell ref="D62:E62"/>
    <mergeCell ref="F62:R62"/>
    <mergeCell ref="S62:T62"/>
    <mergeCell ref="U62:W62"/>
    <mergeCell ref="X62:Z62"/>
    <mergeCell ref="AA62:AD62"/>
    <mergeCell ref="AE62:AG62"/>
    <mergeCell ref="AH62:AM62"/>
    <mergeCell ref="B61:C61"/>
    <mergeCell ref="D61:E61"/>
    <mergeCell ref="F61:R61"/>
    <mergeCell ref="S61:T61"/>
    <mergeCell ref="U61:W61"/>
    <mergeCell ref="X61:Z61"/>
    <mergeCell ref="AA61:AD61"/>
    <mergeCell ref="AE61:AG61"/>
    <mergeCell ref="AH61:AM61"/>
    <mergeCell ref="B60:C60"/>
    <mergeCell ref="D60:E60"/>
    <mergeCell ref="F60:R60"/>
    <mergeCell ref="S60:T60"/>
    <mergeCell ref="U60:W60"/>
    <mergeCell ref="X60:Z60"/>
    <mergeCell ref="AA60:AD60"/>
    <mergeCell ref="AE60:AG60"/>
    <mergeCell ref="AH60:AM60"/>
    <mergeCell ref="B36:C36"/>
    <mergeCell ref="D36:E36"/>
    <mergeCell ref="F36:R36"/>
    <mergeCell ref="S36:T36"/>
    <mergeCell ref="X57:Z57"/>
    <mergeCell ref="AA57:AD57"/>
    <mergeCell ref="AE57:AG57"/>
    <mergeCell ref="AH57:AM57"/>
    <mergeCell ref="B53:C53"/>
    <mergeCell ref="D53:E53"/>
    <mergeCell ref="F53:R53"/>
    <mergeCell ref="S53:T53"/>
    <mergeCell ref="U53:W53"/>
    <mergeCell ref="X53:Z53"/>
    <mergeCell ref="AA53:AD53"/>
    <mergeCell ref="AE53:AG53"/>
    <mergeCell ref="AH53:AM53"/>
    <mergeCell ref="B50:C50"/>
    <mergeCell ref="D50:E50"/>
    <mergeCell ref="F50:R50"/>
    <mergeCell ref="S50:T50"/>
    <mergeCell ref="U50:W50"/>
    <mergeCell ref="B49:C49"/>
    <mergeCell ref="B57:C57"/>
    <mergeCell ref="AH33:AM33"/>
    <mergeCell ref="B37:C37"/>
    <mergeCell ref="D37:E37"/>
    <mergeCell ref="F37:R37"/>
    <mergeCell ref="S37:T37"/>
    <mergeCell ref="U37:W37"/>
    <mergeCell ref="X37:Z37"/>
    <mergeCell ref="AA37:AD37"/>
    <mergeCell ref="AE37:AG37"/>
    <mergeCell ref="AH37:AM37"/>
    <mergeCell ref="AH35:AM35"/>
    <mergeCell ref="B34:C34"/>
    <mergeCell ref="D34:E34"/>
    <mergeCell ref="F34:R34"/>
    <mergeCell ref="S34:T34"/>
    <mergeCell ref="U34:W34"/>
    <mergeCell ref="X34:Z34"/>
    <mergeCell ref="B58:C58"/>
    <mergeCell ref="D58:E58"/>
    <mergeCell ref="F58:R58"/>
    <mergeCell ref="S58:T58"/>
    <mergeCell ref="U58:W58"/>
    <mergeCell ref="X58:Z58"/>
    <mergeCell ref="AA58:AD58"/>
    <mergeCell ref="AE58:AG58"/>
    <mergeCell ref="AH58:AM58"/>
    <mergeCell ref="E69:AL72"/>
    <mergeCell ref="B52:C52"/>
    <mergeCell ref="D52:E52"/>
    <mergeCell ref="F52:R52"/>
    <mergeCell ref="S52:T52"/>
    <mergeCell ref="U52:W52"/>
    <mergeCell ref="X52:Z52"/>
    <mergeCell ref="AA52:AD52"/>
    <mergeCell ref="AE52:AG52"/>
    <mergeCell ref="AH52:AM52"/>
    <mergeCell ref="B63:C63"/>
    <mergeCell ref="D63:E63"/>
    <mergeCell ref="F63:R63"/>
    <mergeCell ref="S63:T63"/>
    <mergeCell ref="U63:W63"/>
    <mergeCell ref="X63:Z63"/>
    <mergeCell ref="AA63:AD63"/>
    <mergeCell ref="AE63:AG63"/>
    <mergeCell ref="AH63:AM63"/>
    <mergeCell ref="B56:C56"/>
    <mergeCell ref="D56:E56"/>
    <mergeCell ref="F56:R56"/>
    <mergeCell ref="S56:T56"/>
    <mergeCell ref="U56:W56"/>
    <mergeCell ref="B48:C48"/>
    <mergeCell ref="D48:E48"/>
    <mergeCell ref="F48:R48"/>
    <mergeCell ref="S48:T48"/>
    <mergeCell ref="U48:W48"/>
    <mergeCell ref="X48:Z48"/>
    <mergeCell ref="AA48:AD48"/>
    <mergeCell ref="AE48:AG48"/>
    <mergeCell ref="AH48:AM48"/>
    <mergeCell ref="B54:C54"/>
    <mergeCell ref="D54:E54"/>
    <mergeCell ref="F54:R54"/>
    <mergeCell ref="S54:T54"/>
    <mergeCell ref="U54:W54"/>
    <mergeCell ref="X54:Z54"/>
    <mergeCell ref="AA54:AD54"/>
    <mergeCell ref="AE54:AG54"/>
    <mergeCell ref="AH54:AM54"/>
    <mergeCell ref="AA65:AD65"/>
    <mergeCell ref="AE65:AG65"/>
    <mergeCell ref="AH65:AM65"/>
    <mergeCell ref="AA66:AD66"/>
    <mergeCell ref="AE66:AG66"/>
    <mergeCell ref="AH66:AM66"/>
    <mergeCell ref="AA67:AD67"/>
    <mergeCell ref="AE67:AG67"/>
    <mergeCell ref="AH67:AM67"/>
    <mergeCell ref="B38:C38"/>
    <mergeCell ref="D38:E38"/>
    <mergeCell ref="F38:R38"/>
    <mergeCell ref="S38:T38"/>
    <mergeCell ref="U38:W38"/>
    <mergeCell ref="X67:Z67"/>
    <mergeCell ref="X65:Z65"/>
    <mergeCell ref="S66:T66"/>
    <mergeCell ref="B65:C65"/>
    <mergeCell ref="D65:E65"/>
    <mergeCell ref="F65:R65"/>
    <mergeCell ref="S65:T65"/>
    <mergeCell ref="U65:W65"/>
    <mergeCell ref="U66:W66"/>
    <mergeCell ref="X66:Z66"/>
    <mergeCell ref="B66:C66"/>
    <mergeCell ref="D66:E66"/>
    <mergeCell ref="F66:R66"/>
    <mergeCell ref="X38:Z38"/>
    <mergeCell ref="B59:C59"/>
    <mergeCell ref="D59:E59"/>
    <mergeCell ref="F59:R59"/>
    <mergeCell ref="S59:T59"/>
    <mergeCell ref="U59:W59"/>
    <mergeCell ref="B31:C31"/>
    <mergeCell ref="D31:E31"/>
    <mergeCell ref="AA30:AD30"/>
    <mergeCell ref="AA33:AD33"/>
    <mergeCell ref="AE33:AG33"/>
    <mergeCell ref="B32:C32"/>
    <mergeCell ref="D32:E32"/>
    <mergeCell ref="S32:T32"/>
    <mergeCell ref="U32:W32"/>
    <mergeCell ref="B33:C33"/>
    <mergeCell ref="D33:E33"/>
    <mergeCell ref="F33:R33"/>
    <mergeCell ref="S33:T33"/>
    <mergeCell ref="U33:W33"/>
    <mergeCell ref="X33:Z33"/>
    <mergeCell ref="B30:C30"/>
    <mergeCell ref="D30:E30"/>
    <mergeCell ref="F30:R30"/>
    <mergeCell ref="S30:T30"/>
    <mergeCell ref="U30:W30"/>
    <mergeCell ref="AH30:AM30"/>
    <mergeCell ref="F31:R31"/>
    <mergeCell ref="S31:T31"/>
    <mergeCell ref="U31:W31"/>
    <mergeCell ref="X31:Z31"/>
    <mergeCell ref="AA31:AD31"/>
    <mergeCell ref="AE31:AG31"/>
    <mergeCell ref="X30:Z30"/>
    <mergeCell ref="D49:E49"/>
    <mergeCell ref="F49:R49"/>
    <mergeCell ref="S49:T49"/>
    <mergeCell ref="U49:W49"/>
    <mergeCell ref="AA38:AD38"/>
    <mergeCell ref="AE38:AG38"/>
    <mergeCell ref="AH38:AM38"/>
    <mergeCell ref="X49:Z49"/>
    <mergeCell ref="AA49:AD49"/>
    <mergeCell ref="AE49:AG49"/>
    <mergeCell ref="AH49:AM49"/>
    <mergeCell ref="AA34:AD34"/>
    <mergeCell ref="AE34:AG34"/>
    <mergeCell ref="AH34:AM34"/>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R27:AS27"/>
    <mergeCell ref="D28:E28"/>
    <mergeCell ref="X28:AD28"/>
    <mergeCell ref="AE28:AM28"/>
    <mergeCell ref="X29:Z29"/>
    <mergeCell ref="AA29:AD29"/>
    <mergeCell ref="AE29:AG29"/>
    <mergeCell ref="AH29:AM29"/>
    <mergeCell ref="J25:O25"/>
    <mergeCell ref="V25:W25"/>
    <mergeCell ref="AE35:AG35"/>
    <mergeCell ref="B64:C64"/>
    <mergeCell ref="D64:E64"/>
    <mergeCell ref="F64:R64"/>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H31:AM31"/>
    <mergeCell ref="F32:R32"/>
    <mergeCell ref="X32:Z32"/>
    <mergeCell ref="AA32:AD32"/>
    <mergeCell ref="AE32:AG32"/>
    <mergeCell ref="AH32:AM32"/>
    <mergeCell ref="AE30:AG30"/>
    <mergeCell ref="D57:E57"/>
    <mergeCell ref="F57:R57"/>
    <mergeCell ref="S57:T57"/>
    <mergeCell ref="U57:W57"/>
    <mergeCell ref="AW31:AY31"/>
    <mergeCell ref="AW32:AY32"/>
    <mergeCell ref="AW66:AY66"/>
    <mergeCell ref="AW65:AY65"/>
    <mergeCell ref="B55:C55"/>
    <mergeCell ref="D55:E55"/>
    <mergeCell ref="F55:R55"/>
    <mergeCell ref="S55:T55"/>
    <mergeCell ref="U55:W55"/>
    <mergeCell ref="X55:Z55"/>
    <mergeCell ref="AA55:AD55"/>
    <mergeCell ref="AE55:AG55"/>
    <mergeCell ref="AH55:AM55"/>
    <mergeCell ref="B35:C35"/>
    <mergeCell ref="D35:E35"/>
    <mergeCell ref="F35:R35"/>
    <mergeCell ref="S35:T35"/>
    <mergeCell ref="U35:W35"/>
    <mergeCell ref="X35:Z35"/>
    <mergeCell ref="AA35:AD35"/>
    <mergeCell ref="B51:C51"/>
    <mergeCell ref="D51:E51"/>
    <mergeCell ref="F51:R51"/>
    <mergeCell ref="S51:T51"/>
    <mergeCell ref="U51:W51"/>
    <mergeCell ref="X51:Z51"/>
    <mergeCell ref="AA51:AD51"/>
    <mergeCell ref="AE51:AG51"/>
    <mergeCell ref="AH51:AM51"/>
    <mergeCell ref="U36:W36"/>
    <mergeCell ref="X36:Z36"/>
    <mergeCell ref="AA36:AD36"/>
    <mergeCell ref="AE36:AG36"/>
    <mergeCell ref="AH36:AM36"/>
    <mergeCell ref="S64:T64"/>
    <mergeCell ref="U64:W64"/>
    <mergeCell ref="X64:Z64"/>
    <mergeCell ref="AA64:AD64"/>
    <mergeCell ref="AE64:AG64"/>
    <mergeCell ref="AH64:AM64"/>
    <mergeCell ref="X56:Z56"/>
    <mergeCell ref="X59:Z59"/>
    <mergeCell ref="AA59:AD59"/>
    <mergeCell ref="AE59:AG59"/>
    <mergeCell ref="AH59:AM59"/>
    <mergeCell ref="X50:Z50"/>
    <mergeCell ref="AA50:AD50"/>
    <mergeCell ref="AE50:AG50"/>
    <mergeCell ref="AH50:AM50"/>
    <mergeCell ref="AA56:AD56"/>
    <mergeCell ref="AE56:AG56"/>
    <mergeCell ref="AH56:AM56"/>
    <mergeCell ref="B39:C39"/>
    <mergeCell ref="D39:E39"/>
    <mergeCell ref="F39:R39"/>
    <mergeCell ref="S39:T39"/>
    <mergeCell ref="U39:W39"/>
    <mergeCell ref="X39:Z39"/>
    <mergeCell ref="AA39:AD39"/>
    <mergeCell ref="AE39:AG39"/>
    <mergeCell ref="AH39:AM39"/>
    <mergeCell ref="B40:C40"/>
    <mergeCell ref="D40:E40"/>
    <mergeCell ref="F40:R40"/>
    <mergeCell ref="S40:T40"/>
    <mergeCell ref="U40:W40"/>
    <mergeCell ref="X40:Z40"/>
    <mergeCell ref="AA40:AD40"/>
    <mergeCell ref="AE40:AG40"/>
    <mergeCell ref="AH40:AM40"/>
    <mergeCell ref="B43:C43"/>
    <mergeCell ref="D43:E43"/>
    <mergeCell ref="F43:R43"/>
    <mergeCell ref="S43:T43"/>
    <mergeCell ref="U43:W43"/>
    <mergeCell ref="X43:Z43"/>
    <mergeCell ref="AA43:AD43"/>
    <mergeCell ref="AE43:AG43"/>
    <mergeCell ref="AH43:AM43"/>
    <mergeCell ref="B45:C45"/>
    <mergeCell ref="D45:E45"/>
    <mergeCell ref="F45:R45"/>
    <mergeCell ref="S45:T45"/>
    <mergeCell ref="U45:W45"/>
    <mergeCell ref="X45:Z45"/>
    <mergeCell ref="AA45:AD45"/>
    <mergeCell ref="AE45:AG45"/>
    <mergeCell ref="AH45:AM45"/>
    <mergeCell ref="B46:C46"/>
    <mergeCell ref="D46:E46"/>
    <mergeCell ref="F46:R46"/>
    <mergeCell ref="S46:T46"/>
    <mergeCell ref="U46:W46"/>
    <mergeCell ref="X46:Z46"/>
    <mergeCell ref="AA46:AD46"/>
    <mergeCell ref="AE46:AG46"/>
    <mergeCell ref="AH46:AM46"/>
    <mergeCell ref="B47:C47"/>
    <mergeCell ref="D47:E47"/>
    <mergeCell ref="F47:R47"/>
    <mergeCell ref="S47:T47"/>
    <mergeCell ref="U47:W47"/>
    <mergeCell ref="X47:Z47"/>
    <mergeCell ref="AA47:AD47"/>
    <mergeCell ref="AE47:AG47"/>
    <mergeCell ref="AH47:AM47"/>
    <mergeCell ref="B44:C44"/>
    <mergeCell ref="D44:E44"/>
    <mergeCell ref="F44:R44"/>
    <mergeCell ref="S44:T44"/>
    <mergeCell ref="U44:W44"/>
    <mergeCell ref="X44:Z44"/>
    <mergeCell ref="AA44:AD44"/>
    <mergeCell ref="AE44:AG44"/>
    <mergeCell ref="AH44:AM44"/>
    <mergeCell ref="B42:C42"/>
    <mergeCell ref="D42:E42"/>
    <mergeCell ref="F42:R42"/>
    <mergeCell ref="S42:T42"/>
    <mergeCell ref="U42:W42"/>
    <mergeCell ref="X42:Z42"/>
    <mergeCell ref="AA42:AD42"/>
    <mergeCell ref="AE42:AG42"/>
    <mergeCell ref="AH42:AM42"/>
    <mergeCell ref="B41:C41"/>
    <mergeCell ref="D41:E41"/>
    <mergeCell ref="F41:R41"/>
    <mergeCell ref="S41:T41"/>
    <mergeCell ref="U41:W41"/>
    <mergeCell ref="X41:Z41"/>
    <mergeCell ref="AA41:AD41"/>
    <mergeCell ref="AE41:AG41"/>
    <mergeCell ref="AH41:AM41"/>
  </mergeCells>
  <printOptions horizontalCentered="1"/>
  <pageMargins left="0.51181102362204722" right="0.51181102362204722" top="0.78740157480314965" bottom="0.78740157480314965" header="0.31496062992125984" footer="0.31496062992125984"/>
  <pageSetup paperSize="9" scale="47" fitToHeight="0" orientation="portrait" r:id="rId1"/>
  <ignoredErrors>
    <ignoredError sqref="AA66:AG66 V31:W31 AA31:AD31 U65:W66 AF31:AG31 AE65:AG65" unlocked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topLeftCell="A10" workbookViewId="0">
      <selection activeCell="E20" sqref="E20"/>
    </sheetView>
  </sheetViews>
  <sheetFormatPr defaultRowHeight="12.75" x14ac:dyDescent="0.2"/>
  <cols>
    <col min="1" max="1" width="6.42578125" customWidth="1"/>
    <col min="2" max="2" width="37.140625" customWidth="1"/>
    <col min="3" max="3" width="10.85546875" customWidth="1"/>
    <col min="4" max="4" width="13.42578125" customWidth="1"/>
    <col min="5" max="5" width="13.140625" customWidth="1"/>
    <col min="6" max="6" width="12.42578125" bestFit="1" customWidth="1"/>
    <col min="7" max="9" width="12.42578125" style="41" customWidth="1"/>
    <col min="10" max="10" width="12.85546875" customWidth="1"/>
  </cols>
  <sheetData>
    <row r="1" spans="1:10" x14ac:dyDescent="0.2">
      <c r="A1" s="137"/>
      <c r="B1" s="138"/>
      <c r="C1" s="139"/>
      <c r="D1" s="139"/>
      <c r="E1" s="138"/>
      <c r="F1" s="138"/>
      <c r="G1" s="138"/>
      <c r="H1" s="138"/>
      <c r="I1" s="138"/>
      <c r="J1" s="140"/>
    </row>
    <row r="2" spans="1:10" ht="13.5" thickBot="1" x14ac:dyDescent="0.25">
      <c r="A2" s="413" t="s">
        <v>48</v>
      </c>
      <c r="B2" s="414"/>
      <c r="C2" s="414"/>
      <c r="D2" s="414"/>
      <c r="E2" s="414"/>
      <c r="F2" s="414"/>
      <c r="G2" s="414"/>
      <c r="H2" s="414"/>
      <c r="I2" s="414"/>
      <c r="J2" s="415"/>
    </row>
    <row r="3" spans="1:10" ht="15.75" x14ac:dyDescent="0.2">
      <c r="A3" s="416"/>
      <c r="B3" s="417"/>
      <c r="C3" s="417"/>
      <c r="D3" s="417"/>
      <c r="E3" s="417"/>
      <c r="F3" s="417"/>
      <c r="G3" s="417"/>
      <c r="H3" s="417"/>
      <c r="I3" s="417"/>
      <c r="J3" s="418"/>
    </row>
    <row r="4" spans="1:10" x14ac:dyDescent="0.2">
      <c r="A4" s="130"/>
      <c r="B4" s="97"/>
      <c r="C4" s="98"/>
      <c r="D4" s="98"/>
      <c r="E4" s="97"/>
      <c r="F4" s="97"/>
      <c r="G4" s="97"/>
      <c r="H4" s="97"/>
      <c r="I4" s="97"/>
      <c r="J4" s="131"/>
    </row>
    <row r="5" spans="1:10" ht="13.5" thickBot="1" x14ac:dyDescent="0.25">
      <c r="A5" s="413" t="s">
        <v>54</v>
      </c>
      <c r="B5" s="414"/>
      <c r="C5" s="414"/>
      <c r="D5" s="414"/>
      <c r="E5" s="414"/>
      <c r="F5" s="414"/>
      <c r="G5" s="414"/>
      <c r="H5" s="414"/>
      <c r="I5" s="414"/>
      <c r="J5" s="415"/>
    </row>
    <row r="6" spans="1:10" x14ac:dyDescent="0.2">
      <c r="A6" s="419" t="s">
        <v>55</v>
      </c>
      <c r="B6" s="420"/>
      <c r="C6" s="421"/>
      <c r="D6" s="421"/>
      <c r="E6" s="421"/>
      <c r="F6" s="421"/>
      <c r="G6" s="421"/>
      <c r="H6" s="421"/>
      <c r="I6" s="421"/>
      <c r="J6" s="422"/>
    </row>
    <row r="7" spans="1:10" ht="39.950000000000003" customHeight="1" thickBot="1" x14ac:dyDescent="0.25">
      <c r="A7" s="405" t="s">
        <v>121</v>
      </c>
      <c r="B7" s="406"/>
      <c r="C7" s="407" t="s">
        <v>112</v>
      </c>
      <c r="D7" s="408"/>
      <c r="E7" s="408"/>
      <c r="F7" s="408"/>
      <c r="G7" s="408"/>
      <c r="H7" s="408"/>
      <c r="I7" s="408"/>
      <c r="J7" s="409"/>
    </row>
    <row r="8" spans="1:10" ht="38.25" x14ac:dyDescent="0.2">
      <c r="A8" s="85" t="s">
        <v>0</v>
      </c>
      <c r="B8" s="86" t="s">
        <v>56</v>
      </c>
      <c r="C8" s="87" t="s">
        <v>57</v>
      </c>
      <c r="D8" s="87" t="s">
        <v>58</v>
      </c>
      <c r="E8" s="86" t="s">
        <v>59</v>
      </c>
      <c r="F8" s="86" t="s">
        <v>60</v>
      </c>
      <c r="G8" s="86" t="s">
        <v>61</v>
      </c>
      <c r="H8" s="86" t="s">
        <v>77</v>
      </c>
      <c r="I8" s="86" t="s">
        <v>78</v>
      </c>
      <c r="J8" s="125" t="s">
        <v>79</v>
      </c>
    </row>
    <row r="9" spans="1:10" ht="12.75" customHeight="1" x14ac:dyDescent="0.2">
      <c r="A9" s="410">
        <v>1</v>
      </c>
      <c r="B9" s="412" t="s">
        <v>45</v>
      </c>
      <c r="C9" s="88" t="s">
        <v>62</v>
      </c>
      <c r="D9" s="89">
        <v>1</v>
      </c>
      <c r="E9" s="89">
        <v>0.7</v>
      </c>
      <c r="F9" s="89"/>
      <c r="G9" s="89">
        <v>0.3</v>
      </c>
      <c r="H9" s="89"/>
      <c r="I9" s="89"/>
      <c r="J9" s="126"/>
    </row>
    <row r="10" spans="1:10" ht="12.75" customHeight="1" x14ac:dyDescent="0.2">
      <c r="A10" s="411"/>
      <c r="B10" s="412"/>
      <c r="C10" s="90" t="s">
        <v>63</v>
      </c>
      <c r="D10" s="91">
        <v>10043.77</v>
      </c>
      <c r="E10" s="91">
        <f>D10*E9</f>
        <v>7030.6390000000001</v>
      </c>
      <c r="F10" s="91"/>
      <c r="G10" s="91">
        <f>D10*G9</f>
        <v>3013.1309999999999</v>
      </c>
      <c r="H10" s="91"/>
      <c r="I10" s="91"/>
      <c r="J10" s="127"/>
    </row>
    <row r="11" spans="1:10" ht="12.75" customHeight="1" x14ac:dyDescent="0.2">
      <c r="A11" s="410">
        <v>2</v>
      </c>
      <c r="B11" s="412" t="s">
        <v>132</v>
      </c>
      <c r="C11" s="90" t="s">
        <v>62</v>
      </c>
      <c r="D11" s="89">
        <v>1</v>
      </c>
      <c r="E11" s="89">
        <v>0.7</v>
      </c>
      <c r="F11" s="89">
        <v>0.3</v>
      </c>
      <c r="G11" s="89"/>
      <c r="H11" s="89"/>
      <c r="I11" s="89"/>
      <c r="J11" s="126"/>
    </row>
    <row r="12" spans="1:10" ht="12.75" customHeight="1" x14ac:dyDescent="0.2">
      <c r="A12" s="411"/>
      <c r="B12" s="412"/>
      <c r="C12" s="90" t="s">
        <v>63</v>
      </c>
      <c r="D12" s="91">
        <v>4558.75</v>
      </c>
      <c r="E12" s="91">
        <f>D12*E11</f>
        <v>3191.125</v>
      </c>
      <c r="F12" s="91">
        <f>D12*F11</f>
        <v>1367.625</v>
      </c>
      <c r="G12" s="91"/>
      <c r="H12" s="91"/>
      <c r="I12" s="91"/>
      <c r="J12" s="127"/>
    </row>
    <row r="13" spans="1:10" ht="12.75" customHeight="1" x14ac:dyDescent="0.2">
      <c r="A13" s="410">
        <v>3</v>
      </c>
      <c r="B13" s="412" t="s">
        <v>161</v>
      </c>
      <c r="C13" s="90" t="s">
        <v>62</v>
      </c>
      <c r="D13" s="89">
        <v>1</v>
      </c>
      <c r="E13" s="89">
        <v>0.2</v>
      </c>
      <c r="F13" s="89">
        <v>0.5</v>
      </c>
      <c r="G13" s="89">
        <v>0.3</v>
      </c>
      <c r="H13" s="89"/>
      <c r="I13" s="89"/>
      <c r="J13" s="126"/>
    </row>
    <row r="14" spans="1:10" ht="12.75" customHeight="1" x14ac:dyDescent="0.2">
      <c r="A14" s="411"/>
      <c r="B14" s="412"/>
      <c r="C14" s="90" t="s">
        <v>63</v>
      </c>
      <c r="D14" s="91">
        <v>23213.47</v>
      </c>
      <c r="E14" s="91">
        <f>D14*E13</f>
        <v>4642.6940000000004</v>
      </c>
      <c r="F14" s="91">
        <f>D14*F13</f>
        <v>11606.735000000001</v>
      </c>
      <c r="G14" s="91">
        <f>D14*G13</f>
        <v>6964.0410000000002</v>
      </c>
      <c r="H14" s="91"/>
      <c r="I14" s="91"/>
      <c r="J14" s="127"/>
    </row>
    <row r="15" spans="1:10" x14ac:dyDescent="0.2">
      <c r="A15" s="410">
        <v>4</v>
      </c>
      <c r="B15" s="412" t="s">
        <v>74</v>
      </c>
      <c r="C15" s="90" t="s">
        <v>62</v>
      </c>
      <c r="D15" s="89">
        <v>1</v>
      </c>
      <c r="E15" s="89"/>
      <c r="F15" s="89"/>
      <c r="G15" s="89"/>
      <c r="H15" s="89">
        <v>1</v>
      </c>
      <c r="I15" s="89"/>
      <c r="J15" s="126"/>
    </row>
    <row r="16" spans="1:10" x14ac:dyDescent="0.2">
      <c r="A16" s="411"/>
      <c r="B16" s="412"/>
      <c r="C16" s="90" t="s">
        <v>63</v>
      </c>
      <c r="D16" s="91">
        <v>31463.02</v>
      </c>
      <c r="E16" s="91"/>
      <c r="F16" s="91"/>
      <c r="G16" s="91"/>
      <c r="H16" s="91">
        <f>D16*H15</f>
        <v>31463.02</v>
      </c>
      <c r="I16" s="91"/>
      <c r="J16" s="127"/>
    </row>
    <row r="17" spans="1:10" x14ac:dyDescent="0.2">
      <c r="A17" s="410">
        <v>5</v>
      </c>
      <c r="B17" s="412" t="s">
        <v>75</v>
      </c>
      <c r="C17" s="90" t="s">
        <v>62</v>
      </c>
      <c r="D17" s="89">
        <v>1</v>
      </c>
      <c r="E17" s="89"/>
      <c r="F17" s="89">
        <v>0.2</v>
      </c>
      <c r="G17" s="89">
        <v>0.7</v>
      </c>
      <c r="H17" s="89">
        <v>0.1</v>
      </c>
      <c r="I17" s="89"/>
      <c r="J17" s="126"/>
    </row>
    <row r="18" spans="1:10" x14ac:dyDescent="0.2">
      <c r="A18" s="411"/>
      <c r="B18" s="412"/>
      <c r="C18" s="90" t="s">
        <v>63</v>
      </c>
      <c r="D18" s="91">
        <v>295074.78000000003</v>
      </c>
      <c r="E18" s="91"/>
      <c r="F18" s="91">
        <f>D18*F17</f>
        <v>59014.956000000006</v>
      </c>
      <c r="G18" s="91">
        <f>D18*G17</f>
        <v>206552.34600000002</v>
      </c>
      <c r="H18" s="91">
        <f>D18*H17</f>
        <v>29507.478000000003</v>
      </c>
      <c r="I18" s="91"/>
      <c r="J18" s="127"/>
    </row>
    <row r="19" spans="1:10" x14ac:dyDescent="0.2">
      <c r="A19" s="410">
        <v>6</v>
      </c>
      <c r="B19" s="412" t="s">
        <v>162</v>
      </c>
      <c r="C19" s="90" t="s">
        <v>62</v>
      </c>
      <c r="D19" s="89">
        <v>1</v>
      </c>
      <c r="E19" s="89"/>
      <c r="F19" s="89"/>
      <c r="G19" s="89"/>
      <c r="H19" s="89">
        <v>1</v>
      </c>
      <c r="I19" s="89"/>
      <c r="J19" s="126"/>
    </row>
    <row r="20" spans="1:10" x14ac:dyDescent="0.2">
      <c r="A20" s="411"/>
      <c r="B20" s="412"/>
      <c r="C20" s="90" t="s">
        <v>63</v>
      </c>
      <c r="D20" s="91">
        <v>800.88</v>
      </c>
      <c r="E20" s="91"/>
      <c r="F20" s="91"/>
      <c r="G20" s="91"/>
      <c r="H20" s="91">
        <f>D20*H19</f>
        <v>800.88</v>
      </c>
      <c r="I20" s="91"/>
      <c r="J20" s="127"/>
    </row>
    <row r="21" spans="1:10" x14ac:dyDescent="0.2">
      <c r="A21" s="410">
        <v>7</v>
      </c>
      <c r="B21" s="412"/>
      <c r="C21" s="90" t="s">
        <v>62</v>
      </c>
      <c r="D21" s="89"/>
      <c r="E21" s="89"/>
      <c r="F21" s="89"/>
      <c r="G21" s="89"/>
      <c r="H21" s="89"/>
      <c r="I21" s="89"/>
      <c r="J21" s="126"/>
    </row>
    <row r="22" spans="1:10" x14ac:dyDescent="0.2">
      <c r="A22" s="411"/>
      <c r="B22" s="412"/>
      <c r="C22" s="90" t="s">
        <v>63</v>
      </c>
      <c r="D22" s="91"/>
      <c r="E22" s="91"/>
      <c r="F22" s="91"/>
      <c r="G22" s="91"/>
      <c r="H22" s="91"/>
      <c r="I22" s="91"/>
      <c r="J22" s="127"/>
    </row>
    <row r="23" spans="1:10" x14ac:dyDescent="0.2">
      <c r="A23" s="410">
        <v>8</v>
      </c>
      <c r="B23" s="412"/>
      <c r="C23" s="90" t="s">
        <v>62</v>
      </c>
      <c r="D23" s="89"/>
      <c r="E23" s="89"/>
      <c r="F23" s="89"/>
      <c r="G23" s="89"/>
      <c r="H23" s="89"/>
      <c r="I23" s="89"/>
      <c r="J23" s="126"/>
    </row>
    <row r="24" spans="1:10" x14ac:dyDescent="0.2">
      <c r="A24" s="411"/>
      <c r="B24" s="412"/>
      <c r="C24" s="90" t="s">
        <v>63</v>
      </c>
      <c r="D24" s="91"/>
      <c r="E24" s="91"/>
      <c r="F24" s="91"/>
      <c r="G24" s="91"/>
      <c r="H24" s="91"/>
      <c r="I24" s="91"/>
      <c r="J24" s="127"/>
    </row>
    <row r="25" spans="1:10" x14ac:dyDescent="0.2">
      <c r="A25" s="410">
        <v>9</v>
      </c>
      <c r="B25" s="412"/>
      <c r="C25" s="90" t="s">
        <v>62</v>
      </c>
      <c r="D25" s="89"/>
      <c r="E25" s="89"/>
      <c r="F25" s="89"/>
      <c r="G25" s="89"/>
      <c r="H25" s="89"/>
      <c r="I25" s="89"/>
      <c r="J25" s="126"/>
    </row>
    <row r="26" spans="1:10" x14ac:dyDescent="0.2">
      <c r="A26" s="411"/>
      <c r="B26" s="412"/>
      <c r="C26" s="90" t="s">
        <v>63</v>
      </c>
      <c r="D26" s="91"/>
      <c r="E26" s="91"/>
      <c r="F26" s="91"/>
      <c r="G26" s="91"/>
      <c r="H26" s="91"/>
      <c r="I26" s="91"/>
      <c r="J26" s="127"/>
    </row>
    <row r="27" spans="1:10" x14ac:dyDescent="0.2">
      <c r="A27" s="410">
        <v>10</v>
      </c>
      <c r="B27" s="412"/>
      <c r="C27" s="90" t="s">
        <v>62</v>
      </c>
      <c r="D27" s="89"/>
      <c r="E27" s="89"/>
      <c r="F27" s="89"/>
      <c r="G27" s="89"/>
      <c r="H27" s="89"/>
      <c r="I27" s="89"/>
      <c r="J27" s="126"/>
    </row>
    <row r="28" spans="1:10" x14ac:dyDescent="0.2">
      <c r="A28" s="411"/>
      <c r="B28" s="412"/>
      <c r="C28" s="90" t="s">
        <v>63</v>
      </c>
      <c r="D28" s="91"/>
      <c r="E28" s="91"/>
      <c r="F28" s="91"/>
      <c r="G28" s="91"/>
      <c r="H28" s="91"/>
      <c r="I28" s="91"/>
      <c r="J28" s="127"/>
    </row>
    <row r="29" spans="1:10" x14ac:dyDescent="0.2">
      <c r="A29" s="410">
        <v>11</v>
      </c>
      <c r="B29" s="429"/>
      <c r="C29" s="90" t="s">
        <v>62</v>
      </c>
      <c r="D29" s="89"/>
      <c r="E29" s="89"/>
      <c r="F29" s="89"/>
      <c r="G29" s="89"/>
      <c r="H29" s="89"/>
      <c r="I29" s="89"/>
      <c r="J29" s="126"/>
    </row>
    <row r="30" spans="1:10" x14ac:dyDescent="0.2">
      <c r="A30" s="411"/>
      <c r="B30" s="429"/>
      <c r="C30" s="90" t="s">
        <v>63</v>
      </c>
      <c r="D30" s="91"/>
      <c r="E30" s="91"/>
      <c r="F30" s="91"/>
      <c r="G30" s="91"/>
      <c r="H30" s="91"/>
      <c r="I30" s="91"/>
      <c r="J30" s="127"/>
    </row>
    <row r="31" spans="1:10" x14ac:dyDescent="0.2">
      <c r="A31" s="410"/>
      <c r="B31" s="412"/>
      <c r="C31" s="90"/>
      <c r="D31" s="89"/>
      <c r="E31" s="89"/>
      <c r="F31" s="89"/>
      <c r="G31" s="89"/>
      <c r="H31" s="89"/>
      <c r="I31" s="89"/>
      <c r="J31" s="126"/>
    </row>
    <row r="32" spans="1:10" x14ac:dyDescent="0.2">
      <c r="A32" s="411"/>
      <c r="B32" s="423"/>
      <c r="C32" s="92"/>
      <c r="D32" s="91"/>
      <c r="E32" s="91"/>
      <c r="F32" s="91"/>
      <c r="G32" s="91"/>
      <c r="H32" s="91"/>
      <c r="I32" s="91"/>
      <c r="J32" s="127"/>
    </row>
    <row r="33" spans="1:10" x14ac:dyDescent="0.2">
      <c r="A33" s="424" t="s">
        <v>64</v>
      </c>
      <c r="B33" s="425"/>
      <c r="C33" s="93" t="s">
        <v>62</v>
      </c>
      <c r="D33" s="94">
        <v>1</v>
      </c>
      <c r="E33" s="94">
        <f>E34/$D$34</f>
        <v>4.0707292611100926E-2</v>
      </c>
      <c r="F33" s="94">
        <f>F34/$D$34</f>
        <v>0.19714746082803761</v>
      </c>
      <c r="G33" s="94">
        <f>G34/$D$34</f>
        <v>0.59298027874051285</v>
      </c>
      <c r="H33" s="94">
        <f t="shared" ref="H33:J33" si="0">H34/$D$34</f>
        <v>0.16916496782034857</v>
      </c>
      <c r="I33" s="94">
        <f t="shared" si="0"/>
        <v>0</v>
      </c>
      <c r="J33" s="128">
        <f t="shared" si="0"/>
        <v>0</v>
      </c>
    </row>
    <row r="34" spans="1:10" ht="13.5" thickBot="1" x14ac:dyDescent="0.25">
      <c r="A34" s="426"/>
      <c r="B34" s="427"/>
      <c r="C34" s="95" t="s">
        <v>63</v>
      </c>
      <c r="D34" s="96">
        <f>D10+D12+D14+D16+D18+D20+D22+D24+D26+D28+D30+D32</f>
        <v>365154.67000000004</v>
      </c>
      <c r="E34" s="96">
        <f>E10+E12+E14+E16</f>
        <v>14864.457999999999</v>
      </c>
      <c r="F34" s="96">
        <f>F16+F12+F18+F14</f>
        <v>71989.316000000006</v>
      </c>
      <c r="G34" s="96">
        <f>G10+G14+G16+G18</f>
        <v>216529.51800000001</v>
      </c>
      <c r="H34" s="96">
        <f>H16+H18+H14+H20+H22+H28+H24+H26+H30</f>
        <v>61771.378000000004</v>
      </c>
      <c r="I34" s="96">
        <f>I18+I20+I22+I24</f>
        <v>0</v>
      </c>
      <c r="J34" s="129">
        <f>J10+J12+J14+J16+J18+J20+J22+J24+J26+J28+J30+J32</f>
        <v>0</v>
      </c>
    </row>
    <row r="35" spans="1:10" ht="13.5" thickBot="1" x14ac:dyDescent="0.25">
      <c r="A35" s="130"/>
      <c r="B35" s="97"/>
      <c r="C35" s="98"/>
      <c r="D35" s="98"/>
      <c r="E35" s="97"/>
      <c r="F35" s="97"/>
      <c r="G35" s="97"/>
      <c r="H35" s="97"/>
      <c r="I35" s="97"/>
      <c r="J35" s="131"/>
    </row>
    <row r="36" spans="1:10" ht="25.5" customHeight="1" x14ac:dyDescent="0.2">
      <c r="A36" s="99"/>
      <c r="B36" s="100"/>
      <c r="C36" s="100"/>
      <c r="D36" s="100"/>
      <c r="E36" s="100"/>
      <c r="F36" s="101"/>
      <c r="G36" s="396" t="s">
        <v>49</v>
      </c>
      <c r="H36" s="397"/>
      <c r="I36" s="397"/>
      <c r="J36" s="398"/>
    </row>
    <row r="37" spans="1:10" x14ac:dyDescent="0.2">
      <c r="A37" s="102"/>
      <c r="B37" s="103"/>
      <c r="C37" s="104"/>
      <c r="D37" s="105"/>
      <c r="E37" s="103"/>
      <c r="F37" s="106"/>
      <c r="G37" s="399"/>
      <c r="H37" s="400"/>
      <c r="I37" s="400"/>
      <c r="J37" s="401"/>
    </row>
    <row r="38" spans="1:10" x14ac:dyDescent="0.2">
      <c r="A38" s="107"/>
      <c r="B38" s="115"/>
      <c r="C38" s="84"/>
      <c r="D38" s="428" t="s">
        <v>65</v>
      </c>
      <c r="E38" s="428"/>
      <c r="F38" s="108"/>
      <c r="G38" s="399"/>
      <c r="H38" s="400"/>
      <c r="I38" s="400"/>
      <c r="J38" s="401"/>
    </row>
    <row r="39" spans="1:10" x14ac:dyDescent="0.2">
      <c r="A39" s="109"/>
      <c r="B39" s="110"/>
      <c r="C39" s="84"/>
      <c r="D39" s="84"/>
      <c r="E39" s="83"/>
      <c r="F39" s="111"/>
      <c r="G39" s="399"/>
      <c r="H39" s="400"/>
      <c r="I39" s="400"/>
      <c r="J39" s="401"/>
    </row>
    <row r="40" spans="1:10" x14ac:dyDescent="0.2">
      <c r="A40" s="112"/>
      <c r="B40" s="116"/>
      <c r="C40" s="113"/>
      <c r="D40" s="113"/>
      <c r="E40" s="114"/>
      <c r="F40" s="111"/>
      <c r="G40" s="399"/>
      <c r="H40" s="400"/>
      <c r="I40" s="400"/>
      <c r="J40" s="401"/>
    </row>
    <row r="41" spans="1:10" ht="13.5" thickBot="1" x14ac:dyDescent="0.25">
      <c r="A41" s="132"/>
      <c r="B41" s="133"/>
      <c r="C41" s="134"/>
      <c r="D41" s="134"/>
      <c r="E41" s="135"/>
      <c r="F41" s="136"/>
      <c r="G41" s="402"/>
      <c r="H41" s="403"/>
      <c r="I41" s="403"/>
      <c r="J41" s="404"/>
    </row>
  </sheetData>
  <mergeCells count="34">
    <mergeCell ref="A31:A32"/>
    <mergeCell ref="B31:B32"/>
    <mergeCell ref="A33:B34"/>
    <mergeCell ref="D38:E38"/>
    <mergeCell ref="A27:A28"/>
    <mergeCell ref="B27:B28"/>
    <mergeCell ref="A29:A30"/>
    <mergeCell ref="B29:B30"/>
    <mergeCell ref="B25:B26"/>
    <mergeCell ref="A19:A20"/>
    <mergeCell ref="B19:B20"/>
    <mergeCell ref="A21:A22"/>
    <mergeCell ref="B21:B22"/>
    <mergeCell ref="A2:J2"/>
    <mergeCell ref="A3:J3"/>
    <mergeCell ref="A5:J5"/>
    <mergeCell ref="A6:B6"/>
    <mergeCell ref="C6:J6"/>
    <mergeCell ref="G36:J41"/>
    <mergeCell ref="A7:B7"/>
    <mergeCell ref="C7:J7"/>
    <mergeCell ref="A9:A10"/>
    <mergeCell ref="B9:B10"/>
    <mergeCell ref="A15:A16"/>
    <mergeCell ref="B15:B16"/>
    <mergeCell ref="A17:A18"/>
    <mergeCell ref="B17:B18"/>
    <mergeCell ref="A11:A12"/>
    <mergeCell ref="B11:B12"/>
    <mergeCell ref="A13:A14"/>
    <mergeCell ref="B13:B14"/>
    <mergeCell ref="A23:A24"/>
    <mergeCell ref="B23:B24"/>
    <mergeCell ref="A25:A26"/>
  </mergeCells>
  <pageMargins left="0.25" right="0.25" top="0.75" bottom="0.75" header="0.3" footer="0.3"/>
  <pageSetup paperSize="9" scale="8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2022-07-20T15:56:07Z</cp:lastPrinted>
  <dcterms:created xsi:type="dcterms:W3CDTF">2006-09-22T13:55:22Z</dcterms:created>
  <dcterms:modified xsi:type="dcterms:W3CDTF">2022-07-20T15:58:18Z</dcterms:modified>
</cp:coreProperties>
</file>